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rdominguez\Downloads\"/>
    </mc:Choice>
  </mc:AlternateContent>
  <xr:revisionPtr revIDLastSave="0" documentId="8_{DE864111-8095-4D14-9F4A-C290867D4CE6}" xr6:coauthVersionLast="47" xr6:coauthVersionMax="47" xr10:uidLastSave="{00000000-0000-0000-0000-000000000000}"/>
  <bookViews>
    <workbookView xWindow="-120" yWindow="-120" windowWidth="20730" windowHeight="11040" xr2:uid="{0421217E-295C-418D-B055-371566788BC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 i="1" l="1"/>
  <c r="L146" i="1"/>
  <c r="L145" i="1"/>
  <c r="L144" i="1"/>
  <c r="L143" i="1"/>
  <c r="L142" i="1"/>
  <c r="L141" i="1"/>
  <c r="L140" i="1"/>
  <c r="L139" i="1"/>
  <c r="L138" i="1"/>
  <c r="L137" i="1"/>
  <c r="L136" i="1"/>
  <c r="L135" i="1"/>
  <c r="L134" i="1"/>
  <c r="L133" i="1"/>
  <c r="L132" i="1"/>
  <c r="L131" i="1"/>
  <c r="L130" i="1"/>
  <c r="L129" i="1"/>
  <c r="L128" i="1"/>
  <c r="L127" i="1"/>
  <c r="A127" i="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L126" i="1"/>
  <c r="L125" i="1"/>
  <c r="L124" i="1"/>
  <c r="L123" i="1"/>
  <c r="L122" i="1"/>
  <c r="G121" i="1"/>
  <c r="L116" i="1"/>
  <c r="L113" i="1"/>
  <c r="I113" i="1"/>
  <c r="L112" i="1"/>
  <c r="I112" i="1"/>
  <c r="L111" i="1"/>
  <c r="I111" i="1"/>
  <c r="L110" i="1"/>
  <c r="J110" i="1"/>
  <c r="J111" i="1" s="1"/>
  <c r="J112" i="1" s="1"/>
  <c r="J113" i="1" s="1"/>
  <c r="I110" i="1"/>
  <c r="L109" i="1"/>
  <c r="L95" i="1"/>
  <c r="L94" i="1"/>
  <c r="L91" i="1"/>
  <c r="L90" i="1"/>
  <c r="L86" i="1"/>
  <c r="G86" i="1"/>
  <c r="G81" i="1"/>
  <c r="L78" i="1"/>
  <c r="G78" i="1"/>
  <c r="A78" i="1"/>
  <c r="L70" i="1"/>
  <c r="L69" i="1"/>
  <c r="L68" i="1"/>
  <c r="L67" i="1"/>
  <c r="L66" i="1"/>
  <c r="L65" i="1"/>
  <c r="L64" i="1"/>
  <c r="L63" i="1"/>
  <c r="L62" i="1"/>
  <c r="L61" i="1"/>
  <c r="L60" i="1"/>
  <c r="L59" i="1"/>
  <c r="L58" i="1"/>
  <c r="L57" i="1"/>
  <c r="L56" i="1"/>
  <c r="L55" i="1"/>
  <c r="L54" i="1"/>
  <c r="L53" i="1"/>
  <c r="L52" i="1"/>
  <c r="L51" i="1"/>
  <c r="L50" i="1"/>
  <c r="L49" i="1"/>
  <c r="L48" i="1"/>
  <c r="L47" i="1"/>
  <c r="L46" i="1"/>
  <c r="L45" i="1"/>
  <c r="G28" i="1"/>
  <c r="L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tc={75E1B985-AAE2-44A8-B995-F9CC96CCFA80}</author>
    <author>Jose Suarez Mestre</author>
  </authors>
  <commentList>
    <comment ref="M16" authorId="0" shapeId="0" xr:uid="{75E1B985-AAE2-44A8-B995-F9CC96CCFA8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C88" authorId="1" shapeId="0" xr:uid="{BB3D3C19-226F-4D42-8567-5C47D0C76ED7}">
      <text>
        <r>
          <rPr>
            <b/>
            <sz val="9"/>
            <color indexed="81"/>
            <rFont val="Tahoma"/>
            <family val="2"/>
          </rPr>
          <t>Jose Suarez Mestre:</t>
        </r>
        <r>
          <rPr>
            <sz val="9"/>
            <color indexed="81"/>
            <rFont val="Tahoma"/>
            <family val="2"/>
          </rPr>
          <t xml:space="preserve">
Ajustado el 10 de 2023
</t>
        </r>
      </text>
    </comment>
    <comment ref="G88" authorId="1" shapeId="0" xr:uid="{68E5A086-B921-4FF2-9EF4-2D0AB7BDCC70}">
      <text>
        <r>
          <rPr>
            <b/>
            <sz val="9"/>
            <color indexed="81"/>
            <rFont val="Tahoma"/>
            <family val="2"/>
          </rPr>
          <t>Jose Suarez Mestre:</t>
        </r>
        <r>
          <rPr>
            <sz val="9"/>
            <color indexed="81"/>
            <rFont val="Tahoma"/>
            <family val="2"/>
          </rPr>
          <t xml:space="preserve">
Se ajustó el valor inicial que estaba por $869.680.524.732.</t>
        </r>
      </text>
    </comment>
    <comment ref="C93" authorId="1" shapeId="0" xr:uid="{3DE95190-403C-49D2-981D-5596D280B64C}">
      <text>
        <r>
          <rPr>
            <b/>
            <sz val="9"/>
            <color indexed="81"/>
            <rFont val="Tahoma"/>
            <family val="2"/>
          </rPr>
          <t>Jose Suarez Mestre:</t>
        </r>
        <r>
          <rPr>
            <sz val="9"/>
            <color indexed="81"/>
            <rFont val="Tahoma"/>
            <family val="2"/>
          </rPr>
          <t xml:space="preserve">
Ajustado 24 de marzo de 2023.</t>
        </r>
      </text>
    </comment>
    <comment ref="G97" authorId="1" shapeId="0" xr:uid="{CBB2526F-4D4C-4F41-819F-3FADCB5C2AF9}">
      <text>
        <r>
          <rPr>
            <b/>
            <sz val="9"/>
            <color indexed="81"/>
            <rFont val="Tahoma"/>
            <family val="2"/>
          </rPr>
          <t>Jose Suarez Mestre:</t>
        </r>
        <r>
          <rPr>
            <sz val="9"/>
            <color indexed="81"/>
            <rFont val="Tahoma"/>
            <family val="2"/>
          </rPr>
          <t xml:space="preserve">
Valor ajustado mediante certificación de fecha 9 de agosto de 2023.</t>
        </r>
      </text>
    </comment>
  </commentList>
</comments>
</file>

<file path=xl/sharedStrings.xml><?xml version="1.0" encoding="utf-8"?>
<sst xmlns="http://schemas.openxmlformats.org/spreadsheetml/2006/main" count="1025" uniqueCount="535">
  <si>
    <t xml:space="preserve">RELACION DE PROYECTOS EJECUTADOS Y EN EJECUCION VIGENCIA 2023 TRIMESTRE OCTUBRE - DICIEMBRE </t>
  </si>
  <si>
    <t>BANCO DE PROGRAMAS Y PROYECTOS INVERSION DEPARTAMENTAL</t>
  </si>
  <si>
    <t>SECRETARIA DE PLANEACION DEPARTAMENTAL</t>
  </si>
  <si>
    <t>GOBERNACION DE BOLIVAR</t>
  </si>
  <si>
    <t>Item</t>
  </si>
  <si>
    <t>Codigo de Registro del BPIN</t>
  </si>
  <si>
    <t>Fecha de inscrpcion</t>
  </si>
  <si>
    <t>Nombre del Proyecto</t>
  </si>
  <si>
    <t>Objetivo General del Proyecto (Resultado)</t>
  </si>
  <si>
    <t>Sector</t>
  </si>
  <si>
    <t>Valor del Proyecto</t>
  </si>
  <si>
    <t>Fuente de Financiación</t>
  </si>
  <si>
    <t>Fecha de Inicio</t>
  </si>
  <si>
    <t>Fecha de Terminación</t>
  </si>
  <si>
    <t>% Avance fisico</t>
  </si>
  <si>
    <t>Avance Financiero $</t>
  </si>
  <si>
    <t>Observaciones</t>
  </si>
  <si>
    <t>APOYO PARA LA ATENCIÓN HUMANITARIA EN EL MARCO DE LA PREVENCION Y PROTECCION EN EL
DEPARTAMENTO DE   BOLÍVAR</t>
  </si>
  <si>
    <t xml:space="preserve">Brindar atención humanitaria a las víctimas del conflicto armado en el Departamento de Bolívar </t>
  </si>
  <si>
    <t>SEC. VICTIMAS</t>
  </si>
  <si>
    <t>ICLD / RECURSOS PROPIOS CRUZ ROJA</t>
  </si>
  <si>
    <t>Convenio con Cruz Roja, se ejecuta por demanda y se vencio el plazo de la vigencias futuras 2023, se realizo liquidación y se devolvio a la Gobernación de Bolívar el saldo no ejecutado por valor de $76,749,537.</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</si>
  <si>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</si>
  <si>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</si>
  <si>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ICLD</t>
  </si>
  <si>
    <t>Se liquido el contrato de mutuo acuerdo por las partes</t>
  </si>
  <si>
    <t>Desarrollo DE JORNADAS ITINERANTES PARA LA PARTICIPACION, ATENCION Y ASISTENCIA A LAS VICTIMAS DEL CONFLICTO CON ENFOQUE ETNICO Y DIFERENCIAL  Bolívar</t>
  </si>
  <si>
    <t xml:space="preserve">Víctimas del conflicto armado que se encuentra en condiciones de vulnerabilidad socioeconómica, y desconocen la oferta institucional por
encontrarse en zonas de difícil acceso
</t>
  </si>
  <si>
    <t xml:space="preserve">Se realizo un convenio con Fundasaber, donde la entidad aporto un recurso por valor de $19.926.575 </t>
  </si>
  <si>
    <t>Implementación Estrategias de fortalecimiento del Consejo Departamental de Paz, Reconciliación y Convivencia y DDHH, como Espacio de
participación ciudadana, que permita asumir su rol como órgano consultivo  Bolívar</t>
  </si>
  <si>
    <t xml:space="preserve">Espacio de participación ciudadana, como es el Consejo Departamental de Paz, Reconciliación y Convivencia y DDHH, con capacidades
limitadas para asumir un rol consultivo ante el departamento de Bolívar en temas de Paz, Reconciliación y Convivencia y DDHH.
</t>
  </si>
  <si>
    <t>ICLD / RECURSOS PROPIOS UDC</t>
  </si>
  <si>
    <t>Se realizo cambio de Fuente Privada, se mantiene el mismo presupuesto. Se avanz0 solo en un 60% del cumplimiento del convenio. La Gobernación de Bolívar desembolso $60.000.000 y por parte de la Universidad de Cartagena se desembosarron $25.794.666.</t>
  </si>
  <si>
    <t>IImplementación de las acciones encaminadas a atender a la población victima en medidas de satisfacción en los Municipios del Dpto de
Bolívar  Bolívar</t>
  </si>
  <si>
    <t>Implementar las medidas de satisfacción en comunidades con planes de reparación colectiva y victimas dentro de las sentencias de justicia
y paz en el Dpto. de Bolívar.</t>
  </si>
  <si>
    <t>Solo se dio cumplimiento del 90% respecto a las activides que se encontraban en el contrato, sin embargo la actividad que falto representaba un 26% del presupuesto del Contrato.</t>
  </si>
  <si>
    <t>Fortalecimiento  de estrategias para las garantías de participación efectiva de la población víctima del conflicto armado representada en la
mesa departamental de víctimas y apoyo a la ejecución de su plan de acción   Bolívar</t>
  </si>
  <si>
    <t>Fortalecer estrategias para las garantías de participación efectiva de la población víctima del conflicto armado representada en la mesa
departamental de víctimas y apoyo a la ejecución de su plan de acción en el departamento de bolíva</t>
  </si>
  <si>
    <t>Se cumplio con el objeto del contrato inicial sin novedad para garantizar la participación de la Mesa Departamental y se realizo un adicional para un convenio  para realizar la Elección de la Mesa por $389.973.350 , donde la Gobernación de Bolívar pone $300.000.000 y la otra entidad por valor de $89.973.350</t>
  </si>
  <si>
    <t>Apoyo Servicio de ayuda humanitaria en prevención, inmediatez y emergencia en especie  Bolívar</t>
  </si>
  <si>
    <t>Brindar atención humanitaria a las víctimas del conflicto armado en el Departamento de Bolívar</t>
  </si>
  <si>
    <t>NA</t>
  </si>
  <si>
    <t>No se ejecuto el proyecto</t>
  </si>
  <si>
    <t>Asistencia  Institucional para garantizar los medios e instrumentos necesarios para la elección de representantes de la Mesa Departamental de
Victimas en el Departamento de Bolívar  Bolívar</t>
  </si>
  <si>
    <t xml:space="preserve"> acompañar institucional en la asignación de recursos para convocar a los integrantes de las mesas municipales de victimas para
la elección de sus representantes en la Mesa de Participación Departamental
</t>
  </si>
  <si>
    <t>Fortalecimiento de las estrategias de promoción y mercadeo, a través de la vitrina turística ANATO 2023 y la participación de los destinos turísticos y de sus manifestaciones culturales del Departamento de Bolívar</t>
  </si>
  <si>
    <t>aunar esfuerzos
técnicos, administrativos, financieros y humanos, para el desarrollo de la
estrategia denominada “fortalecimiento de las estrategias de promoción
y mercadeo, a través de la vitrina turística anato 2023 y la participación
de los destinos turísticos y de sus manifestaciones culturales del
departamento de bolívar”</t>
  </si>
  <si>
    <t>SEC. PRIVADA</t>
  </si>
  <si>
    <t>APOYO A LA CULTURA INMATERIAL ASOCIADAS A LA MÚSICA, FESTIVALES Y, EXPRESIONES ARTÍSTICAS, CONTEMPLADAS EN LA ORDENANZA 344 DE 2022 DEL DEPARTAMENTO DE BOLÍVAR</t>
  </si>
  <si>
    <t>Incrementar estrategias para fortalecer las manifestaciones culturales inmateriales asociadas a la música festivales y expresiones artísticas del Departamento de Bolívar.</t>
  </si>
  <si>
    <t>Fortalecimiento de las practicas culturales de PCI asociadas a la música, festivales y expresiones artísticas 2023 en el Departamento de Bolívar</t>
  </si>
  <si>
    <t>Fortalecer las manifestaciones culturales inmateriales asociadas a la música festivales y expresiones artísticas del Departamento de Bolívar</t>
  </si>
  <si>
    <t>Al proyecto se le adicionan recursos para la realización de festijazz</t>
  </si>
  <si>
    <t>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</si>
  <si>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</si>
  <si>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FORTALECIMIENTO DE LAS MANIFESTACIONES CULTURALES INMATERIALES ASOCIADAS A LA MÚSICA Y EXPRESIONES ARTÍSTICAS EN TORNO A LOS FESTIVALES DE LA YUCA Y EL BOCACHICO EN LOS MUNICIPIOS CONTEMPLADOS EN LA ORDENANZA 344 DE 2022 DEL DEPARTAMENTO DE BOLÍVAR </t>
  </si>
  <si>
    <t>Fortalecer las manifestaciones culturales inmateriales asociadas a la música, festivales y expresiones artísticas del Departamento de</t>
  </si>
  <si>
    <t>Apoyo para la implementación del hay festival 2023 en el distrito Cartagena de indias y el departamento de Bolívar</t>
  </si>
  <si>
    <t>Incrementar estrategias para la promoción del consumo de la literatura como oferta cultural que genera posibilidades de dialogo, intercambio y desarrollo en el Departamento de Bolívar, a través de los municipios seleccionados y a través de transmisió</t>
  </si>
  <si>
    <t>Consolidación Estrategia de Comunicación para Televisión y streaming de producción de contenidos convergentes para la transparencia de Gobierno y participación ciudadana. Turbaco</t>
  </si>
  <si>
    <t xml:space="preserve">DIVULGACIÓN ESTRATEGIA DE TRANSPARENCIA A TRAVÉS DE MEDIOS RADIALES REGIONALES CON CONTENIDO DE VALOR PARA LA CIUDADANÍA DE FORMA ABIERTA Y EN EL TERRITORIO. BOLÍVAR </t>
  </si>
  <si>
    <t xml:space="preserve">Fortalecimiento a la preparación deportiva para los juegos nacionales y paranacionales 2023 del departamento de Bolívar </t>
  </si>
  <si>
    <t>Fortalecimiento FINANCIERO PARA LA REALIZACION DEL CAMPEONATO DEPARTAMENTAL DE FUTBOL BOLIVAR PRIMERO DEL AÑO
2023 EN EL DEPARTAMENTO DE Bolívar</t>
  </si>
  <si>
    <t>DESARROLLO A LAS ACTIVIDADES DEPORTIVAS Y RECREATIVAS AL FESTIVAL DEL DEPORTE, RECREACIÓN Y JUEGOS TRADICIONALES EN EL DEPARTAMENTO DE BOLÍVAR Y REALIZACION DE LOS JUEGOS INTERCOLEGIADOS SUPERATE FASE ZODAL Y DEPARTAMENTAL 2023 BOLÍVAR</t>
  </si>
  <si>
    <t>Fortalecimiento y desarrollo a la participación deportiva para los juegos nacionales y paranacionales 2023 del departamento de Bolívar</t>
  </si>
  <si>
    <t>FORTALECIMIENTO DE LAS ACTIVIDADES MISIONALES Y DE APOYO DEL INSTITUTO DE CULTURA Y TURISMO DE BOLÍVAR</t>
  </si>
  <si>
    <t>AUNAR ESFUERZOS TÉCNICOS, ADMINISTRATIVOS, FINANCIEROS Y HUMANOS, ENTRE LA GOBERNACION DE BOLIVAR Y EL MUNICIPIO DE MAHATES, PARA EL DESARROLLO DE LAS ESTRATEGIAS DENOMINADAS “IMPLEMENTACIÓN DE EXPERIENCIAS Y TRANSMISIÓN DE SABERES DE LA MUJERES EN LA RITUALIDAD Y LA ESPIRITUALIDAD DE SAN BASILIO DE PALENQUE</t>
  </si>
  <si>
    <t>IVA TELEFONÍA MÓVIL</t>
  </si>
  <si>
    <t>Implementación de la estrategia "Palenque" para la reactivación socioeconómica del Departamento de Bolíva</t>
  </si>
  <si>
    <t>SGR</t>
  </si>
  <si>
    <t>Valor del contrato suscrito $1.500.000.000</t>
  </si>
  <si>
    <t>MANTENIMIENTO DEL PARQUE BOLIVAR EN EL CENTRO HISTORICO DE LA CIUDAD DE CARTAGENA, DEPARTAMENTO DE BOLIVAR</t>
  </si>
  <si>
    <t>Implementación de la Política Pública para la Equidad de Género y Autonomía de la Mujer en el Departamento de   Bolívar</t>
  </si>
  <si>
    <t>Dotación de un centro de protección para la atencion de la mujer</t>
  </si>
  <si>
    <t>SEC. MUJER</t>
  </si>
  <si>
    <t xml:space="preserve">El proyecto fue ejecutado en el 2022, quedando para vigencia futura 2023 la actividad de Dotación y puesta en marcha de la casa Refugio que se esta ejecutando actualmente. </t>
  </si>
  <si>
    <t>Desarrollo DE UN DE PROGRAMA  DE ATENCIÓN INTEGRAL PARA POTENCIAR LAS COMPETENCIAS Y HABILIDADES DE LAS MUJERES EN SITUACIÓN DE VULNERABILIDAD EN EL  DEPARTAMENTO DE    Bolívar</t>
  </si>
  <si>
    <t>Generar espacios de formación en habilidades que promuevan el empoderamiento económico, político y social de la mujer bolivarense.</t>
  </si>
  <si>
    <t xml:space="preserve"> 1209915685   APORTE DE LA GOBERNACION    1099923350      APORTE DEL ASOCIADO  109992335</t>
  </si>
  <si>
    <t xml:space="preserve">El proyecto no fue ejecutado en el 2022, quedando para vigencia futura 2023. </t>
  </si>
  <si>
    <t>Desarrollo DE ACTIVIDADES PARA LA DIGNIFICACIÓN DEL ADULTO MAYOR DEL DEPARTAMENTO DE BOLÍVAR  Bolívar</t>
  </si>
  <si>
    <t>Implementar Acciones para la dignificación del adulto mayor del departamento de Bolívar</t>
  </si>
  <si>
    <t>VALOR TOTAL  330000000   APORTE DE LA GOBERNACION 300000000 APORTE DEL ASOCIADO   30000000</t>
  </si>
  <si>
    <t>DESARROLLO DE UN CONJUNTO DE ACCIONES QUE PROPENDAN POR LA SENSIBILIZACIÓN, PREVENCIÓN Y PROMOCIÓN DE LOS DERECHOS DE LOS NIÑOS Y NIÑAS EN SU PRIMERA INFANCIA, INFANCIA Y ADOLESCENCIA EN EL DEPARTAMENTO DE BOLÍVAR.   Bolívar</t>
  </si>
  <si>
    <t>Desarrollar un conjunto de acciones que propendan por la sensibilización, prevención y promoción de los derechos de los niños y niñas en su primera infancia, infancia y adolescencia en el departamento de bolívar</t>
  </si>
  <si>
    <t>Apoyo A LAS  PERSONAS MAYORES DE NIVELES DE SISBEN I Y II CON RECURSOS DE LA ESTAMPILLA PARA EL BIENESTAR DEL ADULTO MAYOR MEDIANTE LA ATENCIÓN INTEGRAL  EN LOS CENTROS DIA Y CENTROS DE PROTECCIÓN  DEL DEPARTAMENTO DE  Bolívar</t>
  </si>
  <si>
    <t>Garantizar la atención integral a las personas mayores en los centros dia y Centros de Protección del Departamento de Bolívar en el año 2023</t>
  </si>
  <si>
    <t>ESTAMPILLA</t>
  </si>
  <si>
    <t>Pagos a 31 de dic</t>
  </si>
  <si>
    <t>Implementación ACTUALIZACIÓN Y FORTALECIMIENTO DE LA POLÍTICA PÚBLICA PARA LA EQUIDAD DE GÉNERO Y AUTONOMÍA DE LA MUJER BOLIVARENSE EN EL DEPARTAMENTO DE  Bolívar</t>
  </si>
  <si>
    <t>Actualizar la política pública de la mujer conforme a los cambios geográficos, sociales, politicos, económicos, culturales y normativos para el reconocimiento y protección de sus derechos de forma integral en el Departamento de Bolívar</t>
  </si>
  <si>
    <t>Implementación de acciones para la promoción de derechos de las mujeres población negra, afrocolombiana, raizal, palenquera, indígena y rom del departamento de Bolívar</t>
  </si>
  <si>
    <t>Desarrollar actividades que promuevan los derechos y realizar estudio de caracterización socioeconómica de las Mujeres afrodescendientes en un municipio del Departamento de Bolívar</t>
  </si>
  <si>
    <t>N/A</t>
  </si>
  <si>
    <t>Recursos y actividades de proyectos ejecutas</t>
  </si>
  <si>
    <t>Desarrollo DE UNA ESTRATEGIA DE INTERVENCIÓN INTEGRAL PARA EL FORTALECIMIENTO DE LAS CAPACIDADES PSICOSOCIALES, PRODUCTIVAS Y EMPRESARIALES PARA LA SUPERACIÓN DE LA POBREZA  EN LA POBLACIÓN VULNERABLE DEL DEPARTAMENTO DE  Bolívar</t>
  </si>
  <si>
    <t>Implementar una estrategia de intervención integral para para fortalecimiento de las capacidades psicosociales, productivas y empresariales en la población vulnerable para la superación de la pobreza en el departamento de Bolívar, aprovechando sus potencialidades, generando una articulación multisectorial y realizando inversión focalizada que genere impactos sostenibles.</t>
  </si>
  <si>
    <t>Implementación CASA REFUGIO PARA LA PROTECCIÓN Y RESTABLECIMIENTO DE DERECHOS DE MUJERES VÍCTIMAS DE VBG Y TODAS LAS MANIFESTACIONES DE VIOLENCIA EN EL DEPARTAMENTO DE  Bolívar</t>
  </si>
  <si>
    <t>Fortalecer la respuesta institucional para la prevensión, atención integral y sanción de las violencias contra las mujeres en el departamento de Bolivar a través de la operación de la Casa Refugio para la protección y restablecimiento de derechos</t>
  </si>
  <si>
    <t>APORTE DE LA GOBERNACIÒN 650000000     APORTE DE LA ESAL  278571706</t>
  </si>
  <si>
    <t xml:space="preserve">CONSTRUCCIÓN INFRAESTRUCTURA ELECTRICA EN LAS VEREDAS CARABAJAL, DANUBIO, BALSAMO, EMPERATRIZ, MASINGUI, PINTAMONAL - NARANJAL, SAN ALEJO Y VILLA AMALIA, EN EL MUNICIPIO DE EL CARMEN DE BOLIVAR, DEPARTAMENTO DE BOLIVAR </t>
  </si>
  <si>
    <t>SEC. MINAS</t>
  </si>
  <si>
    <t xml:space="preserve">ICLD  </t>
  </si>
  <si>
    <t>Ver observación</t>
  </si>
  <si>
    <t>92.65</t>
  </si>
  <si>
    <t>Supendido</t>
  </si>
  <si>
    <t xml:space="preserve">CONSTRUCCIÓN DE UNA GUÍA METODOLÓGICA PARA EL INCREMENTO DE LA PRODUCTIVIDAD EN EL BENEFICIO AURÍFERO DE LOS MUNICIPIOS DE ARENAL MORALES NOROSÍ RÍO VIEJO TIQUISIO </t>
  </si>
  <si>
    <t xml:space="preserve">ICLD </t>
  </si>
  <si>
    <t>En ejecución</t>
  </si>
  <si>
    <t>CONSTRUCCIÓN DE UN CENTRO DE FORMACIÓN Y DESARROLLO MINERO EN EL MUNICIPIO DE SANTA ROSA DEL SUR BOLÍVAR</t>
  </si>
  <si>
    <t>ASISTENCIA PROFESIONAL, TÉCNICA, TECNOLÓGICA Y EN SALUD A MINEROS PARA LA VIGENCIA 2023 EN BOLÍVAR</t>
  </si>
  <si>
    <t>Terminado</t>
  </si>
  <si>
    <t>DISEÑO IMPLEMENTACIÓN CAPACITACIÓN Y ACOMPAÑAMIENTO DE UNIDADES MÓVILES DE NEGOCIO JOYERO PARA LA FORMACIÓN COMPETITIVIDAD Y TRANSFORMACIÓN DE LA MUJER MINERA ETAPA 2 BOLÍVAR</t>
  </si>
  <si>
    <t>"Implementacion de Acciones para la protección y seguridad de los lideres sociales en riesto o amenazados en el Departamento de Bolívar"</t>
  </si>
  <si>
    <t>Reducir las situaciones de riesgo a la que se encuentran expuestos los líderes sociales de organizaciones y comunidades, mediante la implementación de acciones que permitan brindar protección</t>
  </si>
  <si>
    <t>SEC. INTERIOR</t>
  </si>
  <si>
    <t>CONTRIBUCION ESPECIAL -  FONDO DE SEGURIDAD</t>
  </si>
  <si>
    <t>Convenio con la Cruz Roja Colombiana - Apoyo Integral a lideres sociales amenazados o en riesgo</t>
  </si>
  <si>
    <t>Apoyo a la operatividad para la ejecución de los programas del Plan Integral de Seguridad y convivencia en   Bolívar -</t>
  </si>
  <si>
    <t>Apoyo a la operatividad para la ejecución de los programas del Plan Integral de Seguridad y convivencia en   Bolívar</t>
  </si>
  <si>
    <t>CONTRIBUCION ESPECIAL 5%</t>
  </si>
  <si>
    <t>EJECUTADO POR LA DIRECCION DE APOYO LOGISTICO - Apoyo con combustible a la fuerza publica</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</si>
  <si>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</si>
  <si>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</si>
  <si>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 xml:space="preserve">CONTRATACION DE TALENTO HUMANO EJECUTADO POR FUNCION PUBLICA             CONTRATO No. 3740 DEL 2023 ARIZA &amp; ARIZA COMERCIALIZADORA    CONTRATO 4864 DE FECHA 13 DE OCTUBRE DE 2023 CONSULTORIA Y CONSTRUCCIONES N&amp;H   
NIT No. 901266790-0      </t>
  </si>
  <si>
    <t>Fortalecimiento del proceso de participación y organización de los organismos comunales en el Departamento de Bolívar</t>
  </si>
  <si>
    <t>CONTRATACION DE TALENTO HUMANO EJECUTADO POR FUNCION PUBLICA                    Minima Cuantia No. MC-SIAG-001-2023  SERVIHEROICA INGENIERIA Y SERVICIOS S.A.S.</t>
  </si>
  <si>
    <t>2022002130174</t>
  </si>
  <si>
    <t>FORTALECIMIENTO DE LAS CONDICIONES DE SEGURIDAD EN MOVILIDAD DE LA GOBERNACION DE BOLIVAR Y LA FUERZA PUBLICA– BOLIVAR</t>
  </si>
  <si>
    <t>AUNAR ESFUERZOS TÉCNICOS, ADMINISTRATIVO, FINANCIEROS Y HUMANOS ENTRE EL DEPARTAMENTO DE BOLIVAR Y LA UNIDAD NACIONAL DE PROTECCION UNP, PARA EL FORTALECIMIENTO DE LAS CONDICIONES DE SEGURIDAD EN MOVILIDAD DE LA GOBERNACION DE BOLIVAR Y LA FUERZA PUBLICA.</t>
  </si>
  <si>
    <t>CONVENIO No. 025 de 2023-UNIDAD NACIONA DE PROTECCION</t>
  </si>
  <si>
    <t>Apoyo a las acciones para la elaboración de la Política Pública de Derechos Humanos en el Departamento de Bolívar</t>
  </si>
  <si>
    <t xml:space="preserve">CONVENIO DE ASOCIACIÓN No. 032 de 2023 /FUNDACION PILARES SOCIALES </t>
  </si>
  <si>
    <t>Fortalecimiento de la participación y libre asociación de la comunidad LGTBIQ en cumplimiento del eje 2 de la Política Pública LGTBIQ en Bolívar</t>
  </si>
  <si>
    <t>Apoyo a las acciones para la elaboración de la Política Pública de Asuntos Religiosos en el Departamento de   Bolívar</t>
  </si>
  <si>
    <t>Fortalecimiento de los procesos organizacionales de la Población negra, afrocolombiana, raizal, palenquera, indígena y rom en   Bolívar</t>
  </si>
  <si>
    <t>Fortalecimiento del sistema Departamental de discapacidad en cumplimiento de la Política Pública de   Bolívar</t>
  </si>
  <si>
    <t>Apoyo a las acciones del comité Departamental de trata de personas en el Departamento de   Bolívar</t>
  </si>
  <si>
    <t>Fortalecimiento operativo y administrativo de los cuerpos de bomberos voluntarios en los municipios de   Bolívar</t>
  </si>
  <si>
    <t>SERVICIOS E INGENIERÍA MSA S.A.S</t>
  </si>
  <si>
    <t>Implementación de la semana de la juventud en el Departamento de Bolívar</t>
  </si>
  <si>
    <t>FUNDACION NUEVA ERA</t>
  </si>
  <si>
    <t>Apoyo a la Gestión mediante formación teórica/practica para la resocialización e inmersión social de los jóvenes del Sistema de Responsabilidad Penal para Adolescentes (SRPA) en Bolívar</t>
  </si>
  <si>
    <t>CONVENIO DE ASOCIACION No. 045 DEL 07 DE JUNIO DE 2023</t>
  </si>
  <si>
    <t>Fortalecimiento de la convivencia y solución de conflictos mediante el impulso y apoyo a las comisiones de conciliación y convivencia de las juntas de acción comunal en Bolívar.</t>
  </si>
  <si>
    <t>Desarrollar las capacidades y habilidades del personal en comisiones de conciliación y convivencia de las juntas de acción comunal, para fomentar la convivencia y la solución de conflictos en forma positiva.</t>
  </si>
  <si>
    <t>CORPORACION GESTION EMPRESARIAL RENACER RECORGES, identificada con NIT No. 900.190.701-3,      CONTRATO No. 3040 DEL 07 DE JULIODE 2023</t>
  </si>
  <si>
    <t>Implementación de las actividades de alistamiento del terreno para la construcción del comando departamento de policía de Bolívar</t>
  </si>
  <si>
    <t>Apoyar la implementación de acciones para el alistamiento del terreno para la construcción de una sede del comando departamento de Policía de Bolívar en la jurisdicción logrando atención inmediata a todo evento de inestabilidad de la seguridad y la convivencia en 34 municipios de Bolívar</t>
  </si>
  <si>
    <t>CONSORCIO GOBERNACION DE BOLIVAR 2023,              CONTRATO N°. 3159 DE 2023</t>
  </si>
  <si>
    <t>Apoyo a la seguridad mediante la implementación de equipos y sistemas tecnológicos para vigilancia e investigación en bolívar</t>
  </si>
  <si>
    <t>Fortalecer y mejorar los equipos y sistemas tecnológicos de apoyo a la seguridad ciudadana en el departamento de Bolívar</t>
  </si>
  <si>
    <t>FUNDACION ACCION HUMANITARIA, identificada con NIT No. 900812516-8,    CONTRATO No. 3039 DEL 07 DE JULIO  2023</t>
  </si>
  <si>
    <t xml:space="preserve">IMPLEMENTACION DE ACCIONES PARA EL CUMPLIMIENTO DEL PLAN INTEGRAL  DE SEGURIDAD Y CONVIVENCIA CUIDADANA EN  BOLIVAR. </t>
  </si>
  <si>
    <t>Garantizar mejores condiciones para la seguridad, la convivencia y el orden público en Bolivar trabajando directamente con las comunidades brindando información directa, clara, sobre la prevención, y no realización de comportamientos contrarios a la convivencia.</t>
  </si>
  <si>
    <t>CONSORCIO SEGURIDAD Y CONVIVENCIA 2023 identificado con NIT No.901.735.993             CONVENIO No. 089 DEL 31 DE JULIO DE 2023</t>
  </si>
  <si>
    <t>FORTALECIMIENTO DE LAS ACTIVIDADES DE PREVENCION Y FORMACION A LOS CIUDADANOS PARA MEJORAR LA CONVIVENCIA Y SEGURIDAD</t>
  </si>
  <si>
    <t>Realizar actividades diversas dirigidas a la comunidad para trabajar la prevención y formación en convivencia y seguridad, entre otras</t>
  </si>
  <si>
    <t>FUNDACION PARA EL DESARROLLO MULTICULTURAL EL PROGRESO “FUNDACOL”. NIT No. 900922079-2                No. 091 DEL 25 DE AGOSTO  2023</t>
  </si>
  <si>
    <t>FORTALECIMIENTO 	DE	LA	SEGURIDAD	MEDIANTE	LA  IMPLEMENTACION  DE  EQUIPOS  Y SISTEMAS TECNOLOGICOS PARA VIGILANCIA	E INVESTIGACION EN BOLÍVAR</t>
  </si>
  <si>
    <t>Fortalecer y mejorar los equipos y sistemas tecnológicos de apoyo a la seguridad ciudadana en el departamento de Bolivar</t>
  </si>
  <si>
    <t>SERVICOES S.M. S.A.S
NIT: No. 900.663.808 - 3,    CONTRATO No. 4649 del 25 de septiembre de 2023                    ARIZA &amp; ARIZA COMERCIALIZADORA INTERNACIONAL S.A.S NIT No. 901.266.790-0                    CONTRATO No.4650 del 25 de septiembre de 2023</t>
  </si>
  <si>
    <t>APOYO AL RESTABLECIMIENTO EN LA ADMINISTRACIÓN DE JUSTICIA DE JÓVENES INFRACTORES DE ACUERDO CON PLAN DE ACCIÓN DEPARTAMENTAL DE BOLÍVAR</t>
  </si>
  <si>
    <t>Fortalecer las condiciones de seguridad del centro de rehabilitación de adolescentes y jóvenes, ubicado en Turbaco.</t>
  </si>
  <si>
    <t>CONSULTORIA Y CONSTRUCCIONES N&amp;H SAS.
NIT No. 901670766-5   CONTRATO No. 4496 DEL 2023  del 15 de septiembre de 2023</t>
  </si>
  <si>
    <t>APOYO PARA EL SUMISTRO DE ALIMENTACION A PERSONAS PRIVADAS DE LA LIBERTAD PPL   EN EL DEPARTAMENTO DE BOLIVAR.</t>
  </si>
  <si>
    <t>Apoyar para aumentar las condiciones de cumplimiento de la normatividad en relación con el suministro de alimentos a las personas privadas de la libertad en Centros de Detención Transitoria (CDT), centros de reclusión transitoria, estaciones de policía o URIs.</t>
  </si>
  <si>
    <t>ICLD-EXCEDENTES</t>
  </si>
  <si>
    <t xml:space="preserve">CONSULTORIA Y CONSTRUCCIONES N&amp;H SAS NIT. 901670766-5  4863 DE FECHA 13 DE OCTUBRE DE 2023  </t>
  </si>
  <si>
    <t>APOYO A LA FUERZA PUBLICA PARA FORTALECER OPERACIONES EN LA JORNADA DE ELECCIONES TERRITORIALES EN EL DEPARTAMENTO DE BOLIVAR</t>
  </si>
  <si>
    <t xml:space="preserve">Apoyar la capacidad institucional de policía, ejército, armada para el desarrollo de la jornada electoral de manera segura, tranquila y en forma correcta de acuerdo a la ley. </t>
  </si>
  <si>
    <t>MINIMA CUANTIA N°.
MC-DSCC-001-2023 - DESARROLLOS SOLUCIONES Y SUMINISTROS DE LA COSTA S.A.S.
NIT. 901567441-7</t>
  </si>
  <si>
    <t>IMPLEMENTACION DE JORNADAS DE ACCION INTEGRAL PARA EL DESARROLLO Y LA RECUPERACION SOCIAL REALIZADAS POR LAS FUERZA PÚBLICA Y GOBERNACION DE BOLIVAR EN EL DEPARTAMENTO DE BOLIVAR.</t>
  </si>
  <si>
    <t>Brindar apoyo directo para reducir las condiciones de vulnerabilidad y de riesgo de la población de corregimientos, centros nucleados, veredas de los municipios de Bolívar y afianzar las relaciones con las instituciones del estado.</t>
  </si>
  <si>
    <t>FUNDACION DE DESARROLLO MICROEMPRESARIAL-FUNDEMI
NIT. 806015763-0  - CONTRATO  5007 de fecha 03 de Noviembre de 2023</t>
  </si>
  <si>
    <t>APOYO PARA LA REUBICACION DE FAMILIAS INDÍGENAS DEL CABILDO ZENÚ DE MEMBRILLAL - JURISDICCIÓN DEL DISTRITO DE CARTAGENA, DEPARTAMENTO DE BOLÍVAR.</t>
  </si>
  <si>
    <t>Reubicar las familias indígenas del cabildo zenú de Membrillal hacia el lote “cachenche” ubicado en jurisdicción del dpto de  bolívar.</t>
  </si>
  <si>
    <t>CONVENIO INTERADNISTRATIVO No. 056 de 2023</t>
  </si>
  <si>
    <r>
      <t>2022002130168</t>
    </r>
    <r>
      <rPr>
        <sz val="8"/>
        <color theme="0"/>
        <rFont val="Verdana"/>
        <family val="2"/>
      </rPr>
      <t>.</t>
    </r>
  </si>
  <si>
    <t>FORTALECIMIENTO DE LA ATENCION AL PERSONAL SINDICADO EN CENTROS PENITENCIADOS DEL INPEC EN EL DEPARTAMENTO DE BOLIVAR</t>
  </si>
  <si>
    <t>Fortalecimiento del buen gobierno para el respeto y garantia de los derechos humanos al personal sindicado en los Centros Penitenciarios del INPEC. Dpto. de Bolivar.</t>
  </si>
  <si>
    <t>BOSTONIA S.A.S
NIT. 800119030- 6  - CONTRATO 4867 DE FECHA 23 DE OCTUBRE DE 2023</t>
  </si>
  <si>
    <t>Apoyo financiero para el acceso a activos productivos por medio de la entrega de kits de semilla y fertilizantes para los productores agropecuarios afectados por la ola invernal en la vigencia 2023 en el Departamento de Bolívar</t>
  </si>
  <si>
    <t>Apoyar financieramente a los productores agropecuarios del Departamento de Bolivar, afectados por la ola invernal en la vigencia 2023</t>
  </si>
  <si>
    <t>SEC. AGRICULTURA</t>
  </si>
  <si>
    <t>Se encuentra  liquidado</t>
  </si>
  <si>
    <t>Apoyo a la comercialización de productos generados por pequeños productores agropecuarios del Departamento de Bolívar en la vigencia 2023 mediante la realización de mercados campesinos en el Departamento de Bolívar</t>
  </si>
  <si>
    <t>Apoyar a pequeños productores y transformadores agroindustriales del departamento de Bolívar en la organización de mercados campesino para la promoción y comercialización de sus productos</t>
  </si>
  <si>
    <t>06 de junio de 2023</t>
  </si>
  <si>
    <t xml:space="preserve">Apoyo financiero a pequeños productores agropecuarios y pesqueros mediante la entrega de insumos y herramientas para fortalecer las alianzas productivas en el Departamento de Bolívar </t>
  </si>
  <si>
    <t>Desarrollar entrega de insumos agrícolas, pecuarios, pesqueros y herramientas para apoyar las alianzas productivas que propician la seguridad alimentaria y la generación de ingresos de los pequeños productores agropecuarios y pesqueros del Departamento de Bolivar</t>
  </si>
  <si>
    <t xml:space="preserve">Se encuentra en proceso de tramites presupuestales </t>
  </si>
  <si>
    <t>25 de Julio de 2023</t>
  </si>
  <si>
    <t>Fortalecimiento de la seguridad alimentaria a través de la producción de huevos con gallinas ponedoras, para beneficiar a quince familias de pequeños productores localizados en el municipio de Arjona - Departamento de Bolívar</t>
  </si>
  <si>
    <t>Implementacion de un emprendimiento para beneficiar a 15 familias, enfocado a la producción y comercialización de huevos de gallina, teniendo como origen el municipio de Arjona en el departamento de Bolívar, el cual permite por su ubicación y climatología su adecuado desarrollo, garantizando empleo a familias de población vulnerable de la región.</t>
  </si>
  <si>
    <t>Se encuentra en proceso de tramites de liquidacion</t>
  </si>
  <si>
    <t>04 de Agosto de 2023</t>
  </si>
  <si>
    <t>Fortalecimiento de la seguridad alimentaria mediante el apoyo a la asociacion campesina de pueblo nuevo para el montaje de una pequeña planta trilladora de arroz y maiz,l municipio de Maria La Baja, Bolívar</t>
  </si>
  <si>
    <t>Dotar a la asociacion campesina de pueblo nuevo de euipos para desgranar y trillar maiz y arroz, apoyar su instalacion, adecuacion de bodega, y capacitacion para la preparacion de alimentos concentrados para uso animal</t>
  </si>
  <si>
    <t>30 de Mayo de 2023</t>
  </si>
  <si>
    <t>Apoyo financiero para la construccion, establecimiento y puesta en marcha de la planta procesadora de harina refinada de yuca para beneficiar a 200 familias productoras en los mnicipios de San Juan Nepomuceno y Cordoba del Departamento de Bolivar</t>
  </si>
  <si>
    <t>Establecer una planta agroindustrial rural para la obtencion de harinas de yuca para el aprovechamiento integral y el fomento de nuevas oportunidades de mercado</t>
  </si>
  <si>
    <t>Excedentes ICLD($ 156.000.000), Corporacion Clayuca ($ 643.050.000), Fundacion Canal del Diue ($ 20.000.000)</t>
  </si>
  <si>
    <t>Se encuentra en ejecucion</t>
  </si>
  <si>
    <t>ESTRUCTURAR LA FORMULACIÓN DEL PLAN INTEGRAL DE GESTIÓN AL CAMBIO CLIMÁTICO (PIGCC) DEL DEPARTAMENTO DE BOLÍVAR". EL CUAL SERÁ DESARROLLADO POR EL PNUD.</t>
  </si>
  <si>
    <t xml:space="preserve">Convenio para lograr ESTRUCTURAR LA FORMULACIÓN DEL PLAN INTEGRAL DE GESTIÓN AL CAMBIO CLIMÁTICO (PIGCC) DEL DEPARTAMENTO DE BOLÍVAR, EL CUAL SERÁ DESARROLLADO POR EL PNUD. </t>
  </si>
  <si>
    <t>SEC. DES. REGIONAL</t>
  </si>
  <si>
    <t>ICLD- PNUD</t>
  </si>
  <si>
    <t>El Departamento puso a disposición del PNUD la suma de QUINIENTOS CINCUENTA MILLONES DE PESOS 
MCTE ($550.000.000,oo).de acuerdo a los aportes de los actores del convenio. Estos aportes están amparados en el CDP No 711 de fecha 29 de mayo
de 2023.</t>
  </si>
  <si>
    <t>MANTENIMIENTO, PROTECCIÓN Y CONSERVACION DEL ÁREA DE IMPORTANCIA ESTRATÉGICA PARA EL RECURSO HÍDRICO QUE ABASTECE EL ACUEDUCTO DE LA CABECERA MUNICIPAL DE MAHATES, DEPARTAMENTO DE BOLÍVAR</t>
  </si>
  <si>
    <t>Recuperar ambientalmente el área de influencia entre la ciénaga el Zarzal y el canal natural que hacen parte del área de Importancia Estratégica -AIE- del municipio de Mahates - Bolíva</t>
  </si>
  <si>
    <t>SGR- ICLD</t>
  </si>
  <si>
    <t>Ejecutado a satisfaccion en un 100%</t>
  </si>
  <si>
    <t>MANTENIMIENTO, PROTECCIÓN Y CONSERVACIÓN DE DOS ÁREAS DE IMPORTANCIA ESTRATÉGICA PARA LA CAPTACIÓN DE ACUEDUCTOS, EN EL CORREGIMIENTO DE LAS FLORES – MUNICIPIO DE PINILLOS LOS CORREGIMIENTOS DE LA ZONA DE INFLUENCIA DEL COMPLEJO CENAGOSO DE CASCALOA DE MAGANGUÉ, BOLÍVAR.</t>
  </si>
  <si>
    <t>Contribuir a la recuperación del capital ambiental de las áreas de concurrencia entre los cuerpos de agua (ciénagas y canales naturales) que hacen parte de las Áreas de Importancia Estratégicas en los municipios de Magangué y Pinillos.</t>
  </si>
  <si>
    <t>A estos proyectos se le realizo  adicion en recursos y en tiempo, alcanzando su ejecucion total, dentro de los parametros establecdos.</t>
  </si>
  <si>
    <t>DIAGNOSTICO, COORDINACIÓN, Y GERENCIA PARA LA EJECUCIÓN DEL PROYECTO DE INVERSIÓN DENOMINADO "FORTALECIMIENTO DE LAS CAPACIDADES TECNICAS DE LAS UNIDADES MUNICIPALES DE ASISTENCIA TECNICA AGROPECUARIAS "UMATAS" EN EL DEPARTAMENTO DE BOLIVAR.</t>
  </si>
  <si>
    <t>Fortalecer la capacidad técnica ambiental de operación de las Unidades Municipales de Asistencia Técnica Agropecuarias "UMATAS" en el departamento de Bolívar.</t>
  </si>
  <si>
    <t>DIAGNOSTICO, COORDINACIÓN, Y GERENCIA PARA LA EJECUCIÓN DEL PROYECTO DE INVERSIÓN SOCIAL DENOMINADO "IMPLEMENTACIÓN DE ESTRATEGIAS DE DESARROLLO Y REACTIVACIÓN ECONOMICA REGIONAL EN COMUNIDADES URBANAS Y RURALES DEL DEPARTAMENTO DE BOLIVAR</t>
  </si>
  <si>
    <t>Diseñar e implementar un modelo de emprendimiento con el fin de que se incentive la creación de microempresas dentro las poblaciones de Cartagena y los municipios de Margarita, Achí y San Fernando</t>
  </si>
  <si>
    <t>MANTENIMIENTO PROTECCIÓN Y CONSERVACIÓN DE LAS ÁREAS DE IMPORTANCIA ESTRATÉGICA PARA EL RECURSO HÍDRICO QUE ABASTECEN LOS ACUEDUCTOS DE LOS MUNICIPIOS DE ARROYOHONDO Y CALAMAR, DEPARTAMENTO DE BOLÍVAR</t>
  </si>
  <si>
    <t>Recuperación Ambiental del en la ciénaga de Bijagual en Arroyohondo, y ciénagas que junto con el caño Dique Viejo en Calamar; conforman las Áreas de Importancia Estratégica para el abastecimiento de agua de los acueductos de Arroyohondo y Calamar</t>
  </si>
  <si>
    <t>PRESTACIÓN DE SERVICIOS PARA LE EJECUCIÓN DEL PROYECTO DENOMINADO FORTALECIMIENTO DE LOS MECANISMOS Y ESPACIOS DE DIÁLOGO Y ACCIÓN ENTRE LA ADMINISTRACIÓN DEPARTAMENTAL Y LOS MUNICIPIOS DEL DEPARTAMENTO DE BOLIVAR</t>
  </si>
  <si>
    <t>Generar nuevos espacios de diálogo entre las administraciones departamentales y municipales y fortalecer los existentes, para avanzar la eficiencia y eficacia de la gestión pública con el fin de lograr los objetivos del Plan de Desarrollo departamental</t>
  </si>
  <si>
    <t>Ejecutado  a satisfaccion.</t>
  </si>
  <si>
    <t>PRESTACIÓN DE SERVICIOS PARA REALIZAR EL FORTALECIMIENTO A PEQUEÑOS PRODUCTORES AGROPECUARIOS EN PRACTICAS AGRICOLAS SOSTENIBLES Y AMIGABLES CON EL AMBIENTE EN EL DEPARTAMENTO DE BOLÍVAR</t>
  </si>
  <si>
    <t>Fortalecer la capacidad técnica ambiental de los pequeños productores del departamento de Bolívar en los modelos de producción agrícolas sostenibles o amigables con el medio ambiente.</t>
  </si>
  <si>
    <t>A estos proyectos se les realizo  adicion en recursos y en tiempo, alcanzando su ejecucion total, dentro de los parametros establecdos.</t>
  </si>
  <si>
    <t>Implementación del sistema de monitoreo ambiental para disminuir el estado de vulnerabilidad de animales en abandono a través de la operatividad del centro de bienestar animal el guardián B8:B14en municipios priorizados-vigencia 2023, Dpto de Bolívar</t>
  </si>
  <si>
    <t>SUMINISTRO DE MEDICAMENTOS E INSUMOS VETERINARIOS EN LA MODALIDAD DE MONTO AGOTABLE Y PRESTACIÓN DE SERVICIOS PARA LA REALIZACIÓN DE JORNADAS DE BIENESTAR Y ESTERILIZACIÓN  EN EL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</si>
  <si>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para fomentar el desarrollo de proyectos ciudadanos de educación ambiental en el departamento de Bolívar con enfoque y priorización en comunidades aledañas a zonas de reserva natural Bolívar</t>
  </si>
  <si>
    <t>Fortalecer el fomento en el desarrollo de proyectos ciudadanos de educación ambiental (procedas) en el Departamento de Bolívar, especialmente en comunidades establecidas en cercanías de áreas ambientalmente estratégicas.</t>
  </si>
  <si>
    <t>Mantenimiento y adecuaciones de obra en la infraestructura del inmueble donde funciona el Centro de Bienestar Animal "El Guardian"</t>
  </si>
  <si>
    <t>Mantenimiento y adecuaciones de obra en la infraestructura del inmueble donde funciona el Centro de Bienestar  Animal</t>
  </si>
  <si>
    <t>ADMINISTRACION DE LA NOMINA Y DE LOS BIENES Y SERVICIOS DEL AÑO 2023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</si>
  <si>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</si>
  <si>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SEC. EDUCACION</t>
  </si>
  <si>
    <t>SGP</t>
  </si>
  <si>
    <t>01/30/2023</t>
  </si>
  <si>
    <t xml:space="preserve">EJECUCION DEL PROYECTO DEL 100% </t>
  </si>
  <si>
    <t>FORTALECIMIENTO DEL SERVICIO DE ASEO Y VIGILANCIA PARA EL AÑO 2022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</si>
  <si>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</si>
  <si>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 xml:space="preserve"> De los recursos SGP por $13.402.544.082 tiene un saldo apropiado de $8.571.481.688, que corresponde a la actividad de vigilancia. El cual tiene un avance de la siguiente manera:
100% de avance Físico y financiero del contrato que viene de la vigencia 2022, esto a corte julio 30 de 2023.</t>
  </si>
  <si>
    <t>MEJORAMIENTO DE LA GESTION Y EFICIENCIA DEL SECTOR EDUCATIVO APOYADO EN LAS TICS, TECNOLOGIAS PARA APRENDER: PARA UNA EDUCACION MÁS INNOVADORA DEPTO BOLIVAR -2023 BOLIVAR,</t>
  </si>
  <si>
    <t>Incrementar la cobertura de los Recurso digitales en los establecimientos educativos del departamento mediante el fortalecimiento y
adecuada gestión de los recursos tecnológicos de la Secretaria de Educación de Bolívar</t>
  </si>
  <si>
    <t>La Ejecución del convenio llegó al 100% en su operación, llevando sercvicio de internet a los 255 establecimientos educativos oficiales del depatrtamento de Bolívar, sin embargo los dos ultimos meses las instituciones quedaron sin servicio debido a la falta de recursos financieros para culminar el año lectivo 2023 .  El avance financiero es $2,602,548,479 con avance fisico del 100%, las sedes educativas recibieron el servicio y así pudieron fortalecer los procesos pedagogicos y administrativos hasta el mes de octubre 2023.</t>
  </si>
  <si>
    <t>FORTALECIMIENTO DEL SERVICIO DE ASEO Y VIGILANCIA PARA EL AÑO 2023 EN LOS ESTABLECIMIENTOS EDUCATIVOS OFICIALES DE LOS 44 MUNICIPIOS NO CERTIFICADOS DEL DEPARTAMENTO BOLÍVAR</t>
  </si>
  <si>
    <t>El proyecto tiene un presupuesto total de $12.968.385.377, con una apropiación específica de $1.477.859.459,00 para aseo y para vigilancia de 5.866.925.867,00 destinada a las actividades de aseo y vigilancia. Aquí hay un resumen del avance hasta la fecha:
Aseo:
Avance físico: 90,47% del contrato vigencia 2023 hasta diciembre 31 de 2023.
Avance financiero: Se han pagado $1.336.985.170,00 lo que representa el 90,47% de avance financiero a corte 31 de diciembre de 2023.
Vigilancia:
Avance físico: 100% del contrato vigencia 2023 hasta diciembre 31 de 2023.
Avance financiero: 100% a corte 31 de diciembre de 2023.
En resumen, ambas actividades, aseo y vigilancia, muestran un progreso completo tanto en términos físicos como financieros hasta la fecha mencionada. Este progreso sugiere una gestión efectiva y exitosa de las actividades del proyecto hasta ahora.</t>
  </si>
  <si>
    <t>MANTENIMIENTO DE LA COBERTURA EDUCATIVA PARA EL 2023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</si>
  <si>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</si>
  <si>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Se realizó dos pago a un operador de matricula contratada- Se realizaron siete (7) pagos por concepto de arriendo.</t>
  </si>
  <si>
    <t>IMPLEMENTACION DEL PROGRAMA DE ALIMENTACION ESCOLAR PAE 2023 BOLIVAR</t>
  </si>
  <si>
    <t>Incrementar los niveles de permanencia de los niños, niñas, adolescentes y jóvenes en la jornada académica que asisten a los
establecimientos educativos oficiales en la entidad territorial.</t>
  </si>
  <si>
    <t xml:space="preserve">ICLD - NACION </t>
  </si>
  <si>
    <t>91.1</t>
  </si>
  <si>
    <t>Se ha realizado PAGOS HASTA EL MES DE AGOSTO de 2023 (INFORMACION CON CORTE A 30 DE SEPTIEMBRE 2023)</t>
  </si>
  <si>
    <t>IMPLEMENTACIÓN DEL PROGRAMA DE GESTIÓN ESCOLAR COMO ESTRATEGIA DE DISMINUCIÓN DE DESERCIÓN ESCOLAR PARA EL AÑO 2023, EN INSTITUCIONES EDUCATIVAS OFICIALES DEL DEPARTAMENTO DE BOLÍVAR</t>
  </si>
  <si>
    <t>Disminuir los índices de deserción escolar en el Departamento de Bolívar</t>
  </si>
  <si>
    <t>SGP-ICLD</t>
  </si>
  <si>
    <t>Mediante Resolución 428 del 24 de abril de 2023 mediante el cual se ordena transferencia de recursos a esteblecimientos educativos que atienden matrícula bajo la modalidad de internados se transfirieron los recursos el día 9 de mayo de 2023 por valor de $268.654.919, de los cuales $41.035.749 corresponden al Servicio de acompañamiento para las IE de Canaletal y Pozo Azul del municipio de San Pablo y $227.619.171 al Servicio de alimentación para las 6 Residencias escolares de los municipios de Cantagallo, San Pablo, Santa Rosa del Sur, Turbaco y Simití.  
Se adquirió seguro estudiantil según contrato No. 4309 del 12 de septiembre de 2023 con POSITIVA compañía de seguros por un valor de $451.453.878 para el periodo comprendido entre el 11 de septiembre y el 31 de diciembre de 2023 para los estudiantes de las IE oficiales de los 44 municipios no certificados del Departamento de Bolívar.
Los recursos para la adquisición de la ARL para los estudiantes de las IE técnicas  en la vigencia 2023 se contratarón por valor $391,007,800 .</t>
  </si>
  <si>
    <t>FORTALECIMIENTO DEL PROCESO DE ENSEÑANAZA DE LOS ESTABLECIMIENTOS EDUCATIVOS OFICIALES DE LOS MUNICIPIOS NO CERTIFICADOS DE BOLIVAR.</t>
  </si>
  <si>
    <t>Fortalecer el proceso de enseñanza aprendizaje de los actores del sistema académico de los Establecimientos Educativos de la ETC de
Bolívar.</t>
  </si>
  <si>
    <t>1.Se está ejecutando el componente y/o actividad de bilingüismo, con una apropiación de $144.675.000,00, se ajusta este componente cuya apropiación queda en $72.337.500 - Con un avance físico del 100% y financiero del 100%
2.Se está ejecutando el componente y/o actividad del Foro Educativo, con una apropiación de $62.814.160,00, - Con un avance físico del 100% y financiero del 100%
3.Se ejecuto el componente y/o actividad de elementos deportivos , con una apropiacion de $46.231.000,00 - con un avance fisico del 100% y Financiero del 100%
4.Se ejecuto el componente y/o actividad de elementos Musicales , con una apropiacion de $39.337.500,00 - con un avance fisico del 100% y Financiero del 100%
5.Se ejecuto el componente y/o actividad de elementos dispositvos electronicos, con una apropiacion de $120.337.500,00 - con un avance fisico del 100% y Financiero del 100%</t>
  </si>
  <si>
    <t>IMPLEMENTACIÓN DE MODELO EDUCATIVO FLEXIBLE  ETNOEDUCACIÓN - EN LOS ESTABLECIMIENTOS EDUCATIVOS OFICIALES QUE CUENTEN CON ESTE CARÁCTER, PARA EL RESCATE CULTURAL Y ANCESTRAL. BOLÍVAR</t>
  </si>
  <si>
    <t>Optimizar y dinamizar los procesos pedagógicos de grupos poblacionales (afrodescendientes, raizales, palenqueros, etnias indígenas, gitanos y rom) entre otros para el fortalecimiento de la Etnoeducación a través de la cualificación de los docentes y diretivos docentes</t>
  </si>
  <si>
    <t>Las actividades de acompañamiento a los establecimientos Etnoeducativos han avanzado satisfactoriamente en la formación de directivos docentes y docentes en modelos educativos flexibles pertinentes. El hecho de que el avance físico y financiero corresponda al 100% indica un cumplimiento completo de los objetivos establecidos.
Este logro puede tener un impacto positivo significativo en la calidad de la educación en los establecimientos Etnoeducativos, proporcionando a los educadores las herramientas y conocimientos necesarios para implementar modelos educativos flexibles y pertinentes. Además, el cumplimiento total del avance físico y financiero refleja un compromiso efectivo y eficiente en la ejecución de estas iniciativas.</t>
  </si>
  <si>
    <t>FORTALECIMIENTO DE AULAS INCLUSIVAS PARA LA ATENCIÓN EDUCATIVA DE NIÑOS, NIÑAS, JOVENES Y ADULTOS CON DISCAPACIDAD Y TALENTOS EXCEPCIONALES EN EL DEPARTAMENTO DE BOLIVAR EN LA VIGENCIA 2023.</t>
  </si>
  <si>
    <t>Mejorar los procesos de inclusión mediante la implementación de estrategias que garanticen el derecho y el goce efectivo de la educación a los estudiantes con discapacidad y talentos excepcionales del departamento de Bolívar.</t>
  </si>
  <si>
    <t xml:space="preserve"> FORTALECIMIENTO AL PROGRAMA DE BIENESTAR CAPACITACION E INCENTIVOS DE LA SECRETARIA DE EDUCACION DE BOLIVAR</t>
  </si>
  <si>
    <t>Contribuir al mejoramiento y mantenimiento permanente de las condiciones personales y laborales de los docentes y administrativos del sector educativo del departamento de Bolívar, a fin de favorecer  la vida individual, familiar y laboral.</t>
  </si>
  <si>
    <t xml:space="preserve">El   Plan de Bienestar Laboral a corte  30 de diciembre   de 2023,  logro un porcentaje de ejecución corresponde al 100%, teniendo en cuenta que su  desarrollo es  basado en los recursos de SGP para viaticos, actividades academicas, de reconocimiento, realizacion de los examens medicos ocupacionales a funcionarios administrativo; y con el apoyo de los  aportes de aliados estrategicos.  </t>
  </si>
  <si>
    <t>Fortalecimiento institucional del archivo general para la vigencia 2023 de la Gobernación de Bolívar</t>
  </si>
  <si>
    <t>Implementar acciones enfocadas a la conservación, administración y manejo de la información archivística de la entidad</t>
  </si>
  <si>
    <t>SEC. GENERAL</t>
  </si>
  <si>
    <t>Fortalecimiento de la Dirección de atención al ciudadano vigencia 2023 del Departamento de Bolívar</t>
  </si>
  <si>
    <t>Fortalecer el proceso de recepción de la correspondencia de la Gobernación de Bolívar.</t>
  </si>
  <si>
    <t>Implementación del Sistema de Gestión de Seguridad de la Información (SGSI) y Modelo de Seguridad y Privacidad de la Información (MSPI) de la Gobernación de Bolívar</t>
  </si>
  <si>
    <t>Implementar el Sistema de Gestión de Seguridad de la Información (SGSI) y Modelo de Seguridad y Privacidad de la Información (MSPI) de la Gobernación de Bolívar.</t>
  </si>
  <si>
    <t>Mantenimiento , Administración y Operación de los bienes bajo la custodia del Departamento de Bolívar</t>
  </si>
  <si>
    <t>Mejorar las condiciones locativas en los bienes de la Gobernación de Bolívar</t>
  </si>
  <si>
    <t>Restauración y Reforzamiento estructural del cerramiento existente en la casa del consulado y edificio de la asamblea ubicados en el Distrito de Cartagena - Bolívar</t>
  </si>
  <si>
    <t>Fortalecer la estructura de los cerramientos existentes de la casa del consulado y edificio de la Asamblea</t>
  </si>
  <si>
    <t>Desarrollo de un programa de mejoramiento y mantenimiento de la jardinería del parque espiritu del manglar en Cartagena de Indias, Departamento de Bolívar</t>
  </si>
  <si>
    <t>Conservación de las áreas verdes del Parque “Espíritu del Manglar”</t>
  </si>
  <si>
    <t>Mantenimiento preventivo y correctivo de las instalaciones del palacio de la proclamación y casa de la moneda en el Departamento de Bolívar</t>
  </si>
  <si>
    <t>Mejorar las condiciones locativas en el Palacio de la proclamación y Casa de la Moneda.</t>
  </si>
  <si>
    <t>CONSTRUCCIÓN DEL SISTEMA DE ALCANTARILLADO SANITARIO DEL CENTRO POBLADO - CORREGIMIENTO BOCA DE LA HONDA DEL MUNICIPIO DE MORALES BOLÍVAR</t>
  </si>
  <si>
    <t>Mejorar las condiciones para la disposición de las aguas residuales en el centro poblado</t>
  </si>
  <si>
    <t>SEC. HABITAT</t>
  </si>
  <si>
    <t>21.84</t>
  </si>
  <si>
    <t>Contrato de obra  No.4236 del 28 de diciembre del 2022 - Suspendido</t>
  </si>
  <si>
    <t>CONSTRUCCION DEL SISTEMA DE ACUEDUCTO RURAL DEL CORREGIMIENTO DE SAN CAYETANO DEL MUNICIPIO DE REGIDOR DEL DEPARTAMENTO DE BOLIVAR</t>
  </si>
  <si>
    <t>Mejorar el suministro del servicio de agua potable en el centro poblado</t>
  </si>
  <si>
    <t>Estampilla Prodesarrollo</t>
  </si>
  <si>
    <t>Contrato de obra No. 2638-2023 - Suspendido</t>
  </si>
  <si>
    <t>Administración de la nomina de los pensionados y jubilados nacionalizados 2023 del sector educativo del departamento de Bolívar.</t>
  </si>
  <si>
    <t>Cumplir con el pago mensual oportuno de las mesadas a los pensionados y jubilados nacionalizados del sector educativo del departamento de Bolívar vigencia 2023.</t>
  </si>
  <si>
    <t>Al valor inicila del proyecto $12.982.166.871 se le adicionaron recursos SGP por $580.000.000.oo</t>
  </si>
  <si>
    <t>Fortalecimiento para desarrollar estrategias encaminadas a apoyar la lucha del departamento de bolivar contra la introduccion y fabricacion ilegal de cigarrillos y licores cartagena de indias</t>
  </si>
  <si>
    <t>fortalecimiento para desarrollar estrategias encaminadas a apoyar la lucha del departamento de bolivar contra la introduccion y fabricacion ilegal de cigarrillos y licores cartagena de indias</t>
  </si>
  <si>
    <t>SEC. HACIENDA</t>
  </si>
  <si>
    <t>Recursos Federacion Nacional de Departamento</t>
  </si>
  <si>
    <t xml:space="preserve">Terminado a Satisfacción </t>
  </si>
  <si>
    <t>Desarrollo de estrategias para fortalecer la sensibilización del anticontrabando dentro de las playas del Distrito de Cartagena Bolívar</t>
  </si>
  <si>
    <t>Desarrollar estrategias para fortalecer la sensibilización del anticontrabando dentro de las playas del Distrito de Cartagena Bolívar</t>
  </si>
  <si>
    <t>Elaboración, actualización y adopción del reglamento interno de cartera, manual de cobro administrativo y coactivo, del departamento de bolívar y apoyo en procesos contractual de la secretaria de hacienda Bolívar</t>
  </si>
  <si>
    <t>Alternativa: apoyar en la capacitación para el análisis e interpretación de las normas contables en la secretaria de hacienda del departamento de bolívar Turbaco</t>
  </si>
  <si>
    <t>Capacitación para la socialización de la gestión tributaria, estatuto presupuestal, estatuto financiero y marco fiscal de mediano plazo para fortalecimiento de la política fiscal de la secretaria de hacienda del departamento de bolívar Turbaco</t>
  </si>
  <si>
    <t xml:space="preserve">MANTENIMIENTO Y MEJORAMIENTO DE VIAS RURALES EN LOS MUNICIPIOS DE ACHI, EL GUAMO, MARIA LA BAJA, SAN PABLO, SANTA ROSA Y ZAMBRANO DEL DEPARTAMENTO DE BOLIVAR </t>
  </si>
  <si>
    <t>MANTENIMIENTO Y MEJORAMIENTO DE VÍAS RURALES EN EL MUNICIPIO DE MARÍA LA BAJA (TRONCAL- COLÚ- NUEVA FLORIDA).</t>
  </si>
  <si>
    <t>SEC. INFRAESTRUCTURA</t>
  </si>
  <si>
    <t>INVIAS/ICLD</t>
  </si>
  <si>
    <t>TERMINADO</t>
  </si>
  <si>
    <t>MANTENIMIENTO Y MEJORAMIENTO DE VIAS RURALES EN EL MUNICIPIO DE SAN PABLO (PATIO BONITO – VIRGENCITA)</t>
  </si>
  <si>
    <t>MANTENIMIENTO Y MEJORAMIENTO DE VIAS RURALES EN EL MUNICIPIO DE EL GUAMO DEL DEPARTAMENTO DE BOLIVAR</t>
  </si>
  <si>
    <t>MANTENIMIENTO Y MEJORAMIENTO DE VIAS RURALES EN EL MUNICIPIO DE ZAMBRANO (CAPACOA- FLORIDA).</t>
  </si>
  <si>
    <t>MANTENIMIENTO Y MEJORAMIENTO DE VIAS RURALES EN EL MUNICIPIO ACHÍ (ALGARROBO- TACUYALTA)</t>
  </si>
  <si>
    <t>SUSPENDIDO</t>
  </si>
  <si>
    <t>MANTENIMIENTO Y MEJORAMIENTO DE VIAS RURALES EN EL MUNICIPIO DE SANTA ROSA (TABACAL – AHOGAGATO)</t>
  </si>
  <si>
    <t>MEJORAMIENTO EN CONCRETO RÍGIDO DE LA CALLE 39 HASTA LA INTERSECCIÓN CON LA CARRERA 79 DEL BARRIO FREDONIA, EN EL DISTRITO DE CARTAGENA, DEPARTAMENTO DE BOLÍVAR</t>
  </si>
  <si>
    <t>MEJORAMIENTO EN CONCRETO RÍGIDO DE LA CARRERA 50 ENTRE LA CALLE 34 Y LA VIA PERIMETRAL, LAS CALLES 34 Y 36 ENTRE LAS CARRERAS 50 Y 50A Y LA CARRERA 50A BIS DEL BARRIO OLAYA SECTOR RAFAEL NUÑEZ</t>
  </si>
  <si>
    <r>
      <t xml:space="preserve">FUNDACION PARA EL DESARROLLO MULTICULTURAL EL PROGRESO “FUNDACOL”. </t>
    </r>
    <r>
      <rPr>
        <sz val="8"/>
        <color theme="1"/>
        <rFont val="Verdana"/>
        <family val="2"/>
      </rPr>
      <t>NIT No. 900922079-2</t>
    </r>
    <r>
      <rPr>
        <sz val="8"/>
        <color theme="1"/>
        <rFont val="Tahoma"/>
        <family val="2"/>
      </rPr>
      <t xml:space="preserve">                No. 091 DEL 25 DE AGOSTO  2023</t>
    </r>
  </si>
  <si>
    <r>
      <rPr>
        <sz val="8"/>
        <color theme="1"/>
        <rFont val="Calibri"/>
        <family val="2"/>
        <scheme val="minor"/>
      </rPr>
      <t>SERVICOES S.M. S.A.S
NIT: No. 900.663.808 - 3,    CONTRATO No. 4649 del 25 de septiembre de 2023                    ARIZA &amp; ARIZA COMERCIALIZADORA INTERNACIONAL S.A.S NIT No. 901.266.790-0                    CONTRATO No.4650 del 25 de septiembre de 2023</t>
    </r>
  </si>
  <si>
    <t>04 08 2023</t>
  </si>
  <si>
    <t>06 06 2023</t>
  </si>
  <si>
    <t>21 02 2023</t>
  </si>
  <si>
    <t>21 06 2023</t>
  </si>
  <si>
    <r>
      <t>2022002130168</t>
    </r>
    <r>
      <rPr>
        <sz val="8"/>
        <color theme="0"/>
        <rFont val="Calibri"/>
        <family val="2"/>
        <scheme val="minor"/>
      </rPr>
      <t>.</t>
    </r>
  </si>
  <si>
    <t>16 01 2023</t>
  </si>
  <si>
    <t>FORTALECIMIENTO DE LAS ACTIVIDADES MISIONALES Y DE APOYO DEL INSTITUTO DE CULTURA Y TURISMO DE BOLIVAR</t>
  </si>
  <si>
    <t>REALIZAR LAS ACTIVIDADES MISIONALES CONDUCENTES AL FORTALECIMIENTO DEL SECTOR CULTURA EN EL DEPARTAMENTO DE BOLÍVAR</t>
  </si>
  <si>
    <t>ICULTUR</t>
  </si>
  <si>
    <t>Procultura, ICLD CULTURA, Excedentes ICLD - FONDO DE RIESGOS, Iva Telefonia Movil</t>
  </si>
  <si>
    <t>Informacion contrastada con plataforma safe y SPI</t>
  </si>
  <si>
    <t>FORTALECIMIENTO DE LAS ESTRATEGIAS DE DIVULGACIÓN Y PROMOCIÓN DE LA VIGENCIA 2023 DE LAS MANIFESTACIONES CULTURALES EN EL DEPARTAMENTO DE BOLÍVAR</t>
  </si>
  <si>
    <t>SERVICIO DE ASISTENCIA TECNICA EN EDUCACION ARTISTICA Y CULTURAL EN EL DEPARTAMENTO DE BOLIVAR</t>
  </si>
  <si>
    <t>Excedentes ICLD - FONDO DE RIESGOS</t>
  </si>
  <si>
    <t>FORTALECIMIENTO DE LA RED DE BIBLIOTECAS PUBLICAS 2023 EN LOS 46 MUNICIPIOS DEL DEPARTAMENTO DE BOLIVAR</t>
  </si>
  <si>
    <t>REALIZAR MONITOREO, ASESORIA, ACOMPAÑAMIENTO PARA EL DESARROLLO DE ACTIVIDADES PROPIAS DE LA RED DEPARTAMENTAL DE BIBLIOTECAS, REALIZAR ASISTENCIAS TECNICAS EN HERRAMIENTAS DE GESTION Y FORTALECIMIENTO DE SERVICIOS BIBLIOTECARIOS Y COORDINACION TECNICA A LOS MIEMBROS DE LA RED DEPARTAMENTAL DE BIBLIOTECAS, ORGANIZAR Y DESARROLLAR EL X ENCUENTRO DE LA RED DEPARTAMENTAL DE BIBLIOTECAS PUBLICAS DE BOLIVAR</t>
  </si>
  <si>
    <t>Procultura</t>
  </si>
  <si>
    <t xml:space="preserve">FORTALECIMIENTO DE LA GESTIÓN PARA LA PLANEACIÓN INTEGRAL EN SALUD DE LA SECRETARIA DE SALUD DE BOLÍVAR </t>
  </si>
  <si>
    <t>OPTIMIZAR LOS PROCESOS DE GESTIÓN DE LA PLANEACIÓN INTEGRAL EN SALUD PARA LOGARA EL CUMPLIMIENTO DE LAS METAS DEL PLAN TERRITORIAL DE SALUD DE LA SECRETARÍA DE SALUD EN EL DEPARTAMENTO DE BOLÍVAR</t>
  </si>
  <si>
    <t>SALUD</t>
  </si>
  <si>
    <t xml:space="preserve">ICLD -SGP  
</t>
  </si>
  <si>
    <t>FORTALECIMIENTO DE LOS EJES ESTRATEGICOS DE LA POLITICA DE PARTICIPACION SOCIAL EN SALUD Y LA SOCIALIZACION DE SUS PLANES DE ACCION EN EL DEPARTAMENTO DE BOLIVAR BOLÍVAR</t>
  </si>
  <si>
    <t xml:space="preserve">OPTIMIZAR EL SEGUIMIENTO DE LOS EJES ESTRATEGICOS Y PLANES DE ACCION Y FORTALECRE LA IMPLEMENTACION DE LA POLITICA DE PARTICIPACION SOCIAL EN SALUD EN EL DEPARTAMENTO DE BOLIVAR </t>
  </si>
  <si>
    <t xml:space="preserve">ICLD
</t>
  </si>
  <si>
    <t>53.55</t>
  </si>
  <si>
    <t>DESARROLLO DE CAPACIDADES A DIRECCIONES TERRITORIALES DE SALUD PARA LA IMPLEMENTACIÓN DE PROCESOS PRIORIZADOS DE LA GESTIÓN PARA LA SALUD PÚBLICA EN EL DEPARTAMENTO DE BOLÍVAR</t>
  </si>
  <si>
    <t>FORTALECER AL RECURSO HUMANO DE LAS DIRECCIONES MUNICIPALES DE SALUD, PARA EL LOGRO DE LA IMPLEMENTACIÓN DE LOS PROCESOS DE LA GESTIÓN DE SALUD PÚBLICA</t>
  </si>
  <si>
    <t>ICLD-SGP</t>
  </si>
  <si>
    <t>95.09</t>
  </si>
  <si>
    <t>FORTALECIMIENTO A LA ARTICULACIÓN INTERSECTORIAL Y CUMPLIMIENTO DE LA RUTA DE ABORDAJE INTEGRAL DE LAS VIOLENCIAS POR RAZONES DE GENERO EN MUNICIPIOS PRIORIZADOS DEL DEPARTAMENTO DE BOLÍVAR</t>
  </si>
  <si>
    <t>FORTALECER LA ARTICULACION INTERSECTORIAL DE LAS ENTIDADES PERTENECIENTES A LA RUTA INTEGRAL DE ATENCION A LAS VICTIMAS DE VIOLENCIA DE GENERO EN EL DEPARTAMENTO DE BOLIVAR</t>
  </si>
  <si>
    <t xml:space="preserve">SGP </t>
  </si>
  <si>
    <t>81.34</t>
  </si>
  <si>
    <t>12/29/0202</t>
  </si>
  <si>
    <t>FORTALECIMIENTO DEL (PIC) Y DE LOS PROCESOS DE GESTION DE SALUD PUBLICA ENMARCADA EN LA RESOLUCION 518 DE 2015 EN LAS ENTIDADES TERRITORIALES DE SALUD DEPARTAMENTAL Y MUNICIPAL DEL DEPARTAMENTO BOLÍVAR</t>
  </si>
  <si>
    <t>MEJORAR LA GESTION EN LA OPERACIONALIZACION DEL PLAN INTERVECIONES COLECTIVAS (PIC) Y DE LOS PROCESOS DE LA GESTION DE LA SALUD PUBLICA EN EL MARCO DE LA GESTION DEL RIESGO COLECTIVO Y DE LA SALUD PUBLICA</t>
  </si>
  <si>
    <t xml:space="preserve">SGP -ICLD </t>
  </si>
  <si>
    <t>26.12.2023</t>
  </si>
  <si>
    <t>FORTALECIMIENTO DE LA GESTIÓN AMBIENTAL INSPECCIÓN VIGILANCIA Y CONTROL SANITARIO EN EL DEPARTAMENTO DE BOLÍVAR</t>
  </si>
  <si>
    <t>DISMINUIR PORCENTAJE DE ENFERMEDADES ADQUIRIDAS POR FACTORES AMBIENTALES Y SANITARIOS EN LOS MUNICIPIOS DEL DEPARTAMENTO DE BOLÍVAR.</t>
  </si>
  <si>
    <t>FORTALECIMIENTO DE LA CAPACIDAD DE GESTIÓN INSTITUCIONAL Y COMUNITARIA PARA LOGRAR LA PREVENCIÓN Y ATENCIÓN INTEGRAL EN ITS-VIHSIDA EN EL DEPARTAMENTO DE BOLÍVAR</t>
  </si>
  <si>
    <t>FORTALECER LA IMPLEMENTACIÓN DE ESTRATEGIAS Y LINEAMIENTOS PARA LA PREVENCIÓN Y ATENCIÓN INTEGRAL DE LAS ITS/VIH SIDA EN EL DEPARTAMENTO DE BOLÍVAR.</t>
  </si>
  <si>
    <t>90.08</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</si>
  <si>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</si>
  <si>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BOLIVAR</t>
  </si>
  <si>
    <t>12/31/2023</t>
  </si>
  <si>
    <t>92.84</t>
  </si>
  <si>
    <t>FORTALECIMIENTO DE LAS IPS PUBLICA CON PLANES HOSPITALARIOS DE GESTION INTEGRAL DEL RIESGO DE DESASTRE AJUSTADOS A LA NORMATIVIDAD VIGENTE CON EL PROGRAMA DE HOSPITALES SEGUROS FRENTE A DESASTRES EN EL DEPARTAMENTO DE BOLÍVAR</t>
  </si>
  <si>
    <t xml:space="preserve">FORTALECER LAS ESTRATEGIAS DE GESTION DEL RIESGO EN EMERGENCIAS Y DESASTRES DE LAS IPS PUBLICAS DE MEDIANA COMPLEJIDAD EN EL DEPARTAMENTO DE BOLIVAR </t>
  </si>
  <si>
    <t>92.66</t>
  </si>
  <si>
    <t>FORTALECIMIENTO DE LA GESTIÓN PARA LA DETECCIÓN TEMPRANA DEL CÁNCER EN MENORES DE 18 AÑOS DE MAMA DE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</si>
  <si>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</si>
  <si>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 xml:space="preserve">SGP-RENTAS CEDIDAS                                                                                                                       
</t>
  </si>
  <si>
    <t>94.31</t>
  </si>
  <si>
    <t>FORTALECIMIENTO DE LA GESTIÓN DE LA DIMENSIÓN VIDA SALUDABLE Y CONDICIONES NO TRANSMISIBLES EN EL DEPARTAMENTO DE BOLIVAR.</t>
  </si>
  <si>
    <t>AUMENTAR LA ADHERENCIA A LOS LINEAMIENTOS NACIONALES DE LA DIMENSION VIDA SALUDABLE Y CONDICIONES NO TRANSMISIBLES EN LOS MUNICIPIOS DEL DEPARTAMENTO DE BOLIVAR</t>
  </si>
  <si>
    <t>84.17</t>
  </si>
  <si>
    <t>IMPLEMENTACIÓN DE LAS RUTAS MATERNO PERINATAL Y DE PROMOCIÓN Y MANTENIMIENTO EN MUNICIPIOS PRIORIZADOS DEL DEPARTAMENTO DE BOLÍVAR</t>
  </si>
  <si>
    <t>IMPLEMENTAR LAS RUTAS INTEGRALES DE ATENCIÓN MATERNO PERINATAL Y DE PROMOCIÓN Y MANTENIMIENTO EN MUNICIPIOS PRIORIZADOS DEL DEPARTAMENTO DE BOLÍVAR.</t>
  </si>
  <si>
    <t>94.38</t>
  </si>
  <si>
    <t>INCREMENTO DE LA COBERTURA DE  ACCIONES DE INSPECCION,VIGILACIA Y CONTROL AL SISTEMA GENERAL DE SEGURIDAD SOCIAL EN SALUD EN EL DEPARTAMENTO DE BOLIVAR</t>
  </si>
  <si>
    <t>INCREMENTO EN LA COBERTURA DE ACCIONES DE INSPECCION, VIGILANCIA Y CONTROL AL SISTEMA GENERAL DE SEGURIDAD SOCIAL EN SALUD EN EL DEPARTAMENTO DE BOLÍVAR.</t>
  </si>
  <si>
    <t>75.75</t>
  </si>
  <si>
    <t xml:space="preserve">
FORTALECIMIENTO EN LA GESTION DEL CONOCIMIENTO Y EL SISTEMA DE INFORMACIÓN EN SALUD EN EL DEPARTAMENTO DE BOLÍVAR
</t>
  </si>
  <si>
    <t>OPTIMIZAR LOS PROCESOS DE RECOLECCIÓN, ANÁLISIS, INTERPRETACIÓN Y DIVULGACIÓN DE INFORMACIÓN, Y DE INVESTIGACIÓN PARA LA IDENTIFICACIÓN DE LAS NECESIDADES DE SALUD DE LA POBLACIÓN DEL DEPARTAMENTO DE BOLÍVAR</t>
  </si>
  <si>
    <t xml:space="preserve">    SGP-ICLD                                                                                                                                  </t>
  </si>
  <si>
    <t>59.03</t>
  </si>
  <si>
    <t>FORTALECIMIENO Y GESTION A LA IMPLEMENTACION DE LA POLITICA DE SEGURIDAD ALIMENTARIA Y NUTRICIONAL (SAN) CON ENFOQUE DEL DERECHO HU7MANO A LA ALIMENTACION ADECUADA (DHAA) EN NIÑOS Y NIÑAS DE 0 A 59 MESES MUJERES GESTANTES Y LACTANTES EN EL DEPARTAMENTO DE BOLIVAR</t>
  </si>
  <si>
    <t>FORTALECER LA GESTION EN LA IMPLEMENTACION DE LA POLITICA DE SEGURIDAD ALIMENTARIA Y NUTRICIONAL (SAN) CON ENFOQUE AL DERECHO HUMANO A LA ALIMENTACION ADECUADA (DHAA) EN NIÑOS Y NIÑAS DE  A 59 MESES MUJERES LACTANTES Y GESTANTES EN EL DEPARTAMENTO DE BOLIVAR</t>
  </si>
  <si>
    <t xml:space="preserve">SALUD </t>
  </si>
  <si>
    <t xml:space="preserve">ICLD-SGP
</t>
  </si>
  <si>
    <t>91.24</t>
  </si>
  <si>
    <t xml:space="preserve">FORTALECIMIENTO DE LAS ACCIONES DE GESTIÓN INTEGRAL QUE MINIMICEN LOS RIESGOS ASOCIADOS A LA SALUD MENTAL Y CONVIVENCIA SOCIAL EN EL DEPARTAMENTO DE BOLÍVAR </t>
  </si>
  <si>
    <t xml:space="preserve">FORTALECER LAS ACCIONES DE GESTIÓN INTEGRAL QUE MINIMICEN LOS RIESGOS ASOCIADOS A LA SALUD MENTAL Y CONVIVENCIA SOCIAL EN EL DEPARTAMENTO DE BOLÍVAR </t>
  </si>
  <si>
    <t xml:space="preserve">SGP 
</t>
  </si>
  <si>
    <t>97.30</t>
  </si>
  <si>
    <t>FORTALECIMIENTO A LA GESTIÓN Y ADMINISTRACIÓN DEL PROGRAMA AMPLIADO DE INMUNIZACION -PAI EN LOS 45 MUNICIPIOS DEL DEPARTAMENTO DE BOLIVAR</t>
  </si>
  <si>
    <t>FORTALECER LA GESTIÓN ADMINISTRATIVA DEL PROGRAMA AMPLIADO DE INMUNIZACIONES PARA EL LOGRO DE COBERTURAS ÚTILES EN LA POBLACIÓN OBJETO DEL PAI Y PNV EN EL DEPARTAMENTO DE BOLÍVAR.</t>
  </si>
  <si>
    <t>83.98</t>
  </si>
  <si>
    <t>IMPLEMENTACIÓN DE ESTRATEGIA DE PREVENCIÓN VIGILANCIA Y CONTROL DE LAS ZOONOSIS EN EL DEPARTAMENTO DE BOLÍVAR</t>
  </si>
  <si>
    <t>FORTALECER ESTRATEGIAS PARA LA REDUCCIÓN DE ÍNDICE DE MORBILIDAD Y PROPAGACIÓN DE ENFERMEDADES TRASMITIDAS POR ANIMALES DOMÉSTICOS Y SILVESTRES EN EL DEPARTAMENTO DE BOLÍVAR</t>
  </si>
  <si>
    <t>93.36</t>
  </si>
  <si>
    <t>FORTALECIMIENTO DE LA ESTRATEGIAS DE ATENCIÓN INTEGRAL PARA LA PREVENCIÓN Y CONTROL DE LAS ENFERMEDADES ENDEMO-EPIDÉMICAS EN EL DEPARTAMENTO DE BOLÍVAR</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</si>
  <si>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t>
  </si>
  <si>
    <t>FORTALECIMIENTO EN LA CONTINUIDAD DE LA IMPLEMENTACIÓN DE LA ATENCIÓN INTEGRAL EN EL MARCO DEL PAPSIVI POR EL SISTEMA GENERAL DE SEGURIDAD SOCIAL A VICTIMAS DEL CONFLICTO ARMADO EN LAS 10 ESE DE MUNICIPIOS PRIORIZADOS DEL DEPARTAMENTO DE BOLÍVAR</t>
  </si>
  <si>
    <t>FORTALECER LA CAPACIDAD DEL SISTEMA GENERAL DE SEGURIDAD SOCIAL EN SALUD - SGSSS PARA BRINDAR LA ATENCIÓN PSICOSOCIAL Y DE SALUD INTEGRAL A LAS VÍCTIMAS DEL CONFLICTO ARMADO RESIDENTES EN EL DPTO. DE BOLÍVAR.</t>
  </si>
  <si>
    <t>76.58</t>
  </si>
  <si>
    <t>FORTALECIMIENTO DE ACCIONES DE ATENCIÓN INTEGRAL EN SALUD A VÍCTIMAS DE VIOLENCIA DE GÉNERO EN MUNICIPIOS PRIORIZADOS DEL DEPARTAMENTO DE BOLÍVAR</t>
  </si>
  <si>
    <t>FORTALECER LAS ACCIONES DE ATENCIÓN INTEGRAL EN SALUD DESDE UN ENFOQUE DIFERENCIAL A MUJERES VÍCTIMAS DE VIOLENCIA DE GÉNERO, VIOLENCIA INTRAFAMILIAR DEL DEPARTAMENTO DE BOLÍVAR</t>
  </si>
  <si>
    <t>ICLD -SGP</t>
  </si>
  <si>
    <t>60.58</t>
  </si>
  <si>
    <t>APOYO  A LA GESTIÓN PARA LA IMPLEMENTACIÓN Y ADOPCIÓN DE ESTRATEGIAS, NORMAS Y LINEAMIENTOS ORIENTADOS PARA LOGRAR EL DESARROLLO INTEGRAL DE NIÑAS, NIÑOS Y ADOLESCENTES EN LOS MUNICIPIOS PRIORIZADOS DEL DEPARTAMENTO DE   BOLIVAR</t>
  </si>
  <si>
    <t xml:space="preserve">FORTALECER LA GESTIÓN PARA LA IMPLEMENTACIÓN Y ADOPCIÓN DE ESTRATEGIAS, NORMAS Y LINEAMIENTOS ORIENTADOS   PARA LOGRAR EL DESARROLLO INTEGRAL DE NIÑAS, NIÑOS Y ADOLESCENTES EN MUNICIPIOS PRIORIZADOS DEL DEPARTAMENTO DE BOLÍVAR. 
</t>
  </si>
  <si>
    <t>83.92</t>
  </si>
  <si>
    <t>IMPLEMENTACIÓN DE ACCIONES DE PROMOCIÓN DE LA SALUD Y PREVENCIÓN DE RIESGOS LABORALES EN LA POBLACIÓN DEL SECTOR INFORMAL DE LA ECONOMÍA EN EL DEPARTAMENTO DE   BOLÍVAR</t>
  </si>
  <si>
    <t>AUMENTAR LA COBERTURA DE ACCIONES DE PROMOCIÓN DE LA SALUD Y PREVENCIÓN EN RIESGOS LABORALES EN LA POBLACIÓN DEL SECTOR INFORMAL DE LA ECONOMÍA EN EL DEPARTAMENTO DE BOLÍVAR.</t>
  </si>
  <si>
    <t>92.51</t>
  </si>
  <si>
    <t>FORTALECIMIENTO DE LA CONTINUIDAD E INTEGRALIDAD EN LA ATENCIÓN EN SALUD DE LA POBLACIÓN EN SITUACIONES DE URGENCIAS, EMERGENCIAS O DESASTRES A TRAVÉS DEL CENTRO REGULADOR DE URGENCIAS EN  LOS MUNICIPIOS DE  BOLIVAR</t>
  </si>
  <si>
    <t>AUMENTAR LOS PORCENTAJES DE IPS PÚBLICAS DE MEDIANA COMPLEJIDAD CON ÍNDICE DE SEGURIDAD HOSPITALARIO FRENTE A EMERGENCIAS Y DESASTRES EN EL DEPARTAMENTO DE BOLÍVAR.</t>
  </si>
  <si>
    <t>32.14</t>
  </si>
  <si>
    <t>EL PROYECTO HA TENIDO POCO AVANCE POR ATRASOS EN LA CONTRATACIÓN</t>
  </si>
  <si>
    <t>FORTALECIMIENTO EN LA APLICACIÓN DE LAS ESTRATEGIAS PARA LA PREVENCION Y ATENCION DE LA TUBERCULOSIS Y HANSEN EN EL DEPARTAMENTO DE   BOLÍVAR</t>
  </si>
  <si>
    <t>MEJORAR LA APLICACIÓN DE LAS ESTRATEGIAS DE PREVENCIÓN Y ATENCIÓN DE LA TUBERCULOSIS Y LEPRA EN LOS MUNICIPIOS DEL DEPARTAMENTO DE BOLÍVAR</t>
  </si>
  <si>
    <t xml:space="preserve">ICLD-SGP                                                                                                                       </t>
  </si>
  <si>
    <t>94.58</t>
  </si>
  <si>
    <t/>
  </si>
  <si>
    <t xml:space="preserve">FORTALECIMIENTO DE LA  ATENCION CON ENFOQUE DIFERENCIAL A POBLACION CON  EN MUNICIPIOS PRIORIZADOS DEL DEPARTAMENTO DE BOLÍVAR </t>
  </si>
  <si>
    <t>FORTALECER LA GESTIÓN PARA EL DESARROLLO DE ACCIONES DE ATENCIÓN INTEGRAL CON ENFOQUE DIFERENCIAL Y PRIORITARIO EN LA GARANTÍA Y RESTABLECIMIENTO DE LOS DERECHOS DE LA POBLACIÓN CON DISCAPACIDAD EN MUNICIPIOS PRIORIZADOS EL DEPARTAMENTO DE BOLÍVAR.</t>
  </si>
  <si>
    <t>71.60</t>
  </si>
  <si>
    <t xml:space="preserve">FORTALECIMIENTO DE LA ATENCION INTEGRAL, CURSO DE VIDA VEJEZ Y CENTROS DE BIENESTAR PARA LAS PERSONAS MAYORE  EN MUNICIPIOS PRIORIZADOS DEL DEPARTAMENTO DE BOLÍVAR </t>
  </si>
  <si>
    <t>MEJORAR LA ATENCIÓN INTEGRAL Y CUIDADO PARA LAS PERSONAS MAYORES EN MUNICIPIOS PRIORIZADOS DEL DEPARTAMENTO DE BOLÍVAR</t>
  </si>
  <si>
    <t>96.60</t>
  </si>
  <si>
    <t>FORTALECIMIENTO DE LA GESTION EN SALUD CON  POBLACIONES ESPECIALES  Y ÉTNICAS EN MUNICIPIOS PRIORIZADOS DEL DEPARTAMENTO DE BOLÍVAR</t>
  </si>
  <si>
    <t>FORTALECER LOS PROCESOS RELACIONADOS CON EL SISTEMA GENERAL DE SEGURIDAD SOCIAL EN SALUD (SGSSS) PARA LA ATENCIÓN INTEGRAL Y DIFERENCIAL EN SALUD A POBLACIONES ESPECIALES Y ÉTNICAS EN EL DEPARTAMENTO DE BOLÍVAR.</t>
  </si>
  <si>
    <t>88.50</t>
  </si>
  <si>
    <t>FORTALECIMIENTO EN LA OPERACION Y PRESTACION DE SERVICIOS DE SALUD EN LAS ESE CON SERVIICIOS MONOPOLICOS E IPS PUBLICAS Y PRIVADAS EN EL DEPARTAMENTO DE BOLIVAR</t>
  </si>
  <si>
    <t>FORTALECER LA OPERACION Y LA PRESTACION DE SERVICIOS DE SALUD DE LAS IPS PUBLICAS  Y PRIVADAS EN EL DEPARTAMENTO DE BOLIVAR A TRAVEZ DEL FLUJO DE RECURSOS DEL PAGO DE LA DEUDA</t>
  </si>
  <si>
    <t>MEJORAMIENTO DE LA CALIDAD DE LA ATENCIÓN DE LA RED PRESTADORA DE SERVICIOS DE SALUD DEL DEPARTAMENTO DE BOLÍVAR</t>
  </si>
  <si>
    <t>MEJORAR LA CALIDAD DE LA ATENCION EN SALUD, MEDIANTE EL DESARROLLO DE CAPACIDADES EN EL TALENTO HUMANO DE LOS ACTORES DEL SGSSS E INTENSIFICACION DE ACCIONES DE AUDITORIA EXTERNA Y MONITOREO DE LA CALIDAD</t>
  </si>
  <si>
    <t xml:space="preserve">ICLD 
</t>
  </si>
  <si>
    <t>94.24</t>
  </si>
  <si>
    <t>MEJORAMIENTO EN LA GARANTIA,OPERACION Y PRESTACION DE SERVICIOS DE SALUD EN EL MODELO DE REDES INTEGRADAS DE SALUD EN EL DEPARTAMENTO DE BOLIVAR</t>
  </si>
  <si>
    <t>CONSOLIDAR UNA RED INTEGRADA DE SERVICIOS DE SALUD EN EL MARCO DEL MODELO DE ATENCION INTEGRAL EN SALUD QUE PERMITA GARANTIZAR LA ACCESIBILIDAD, CALIDAD, OPORTUNIDAD, Y EFICIENCIA EN LA PRESTACION DE LOS SERVICIOS DE SALUD EN EL DEPARATAMENTO DE BOLIVAR</t>
  </si>
  <si>
    <t>72.76</t>
  </si>
  <si>
    <t>FORTALECIMIENTO DE LA GESTION DEL ASEGURAMIENTO EN SALUD EN EL  DEPARTAMENTO DE BOLIVAR</t>
  </si>
  <si>
    <t>FORTALECER LA GESTIÓN DEL ASEGURAMIENTO DE LA POBLACIÓN POBRE SIN AFILIACIÓN, MIGRANTES Y AFILIADOS AL RÉGIMEN SUBSIDIADO EN EL DEPARTAMENTO DE BOLÍVAR.</t>
  </si>
  <si>
    <t>89.89</t>
  </si>
  <si>
    <t xml:space="preserve">OPTIMIZACION DEL FIANCIAMIENTO DE LA UNIDAD DE PAGO POR CAPITACION SUBSIDIADA (UPC-S) CON RECURSOS DE ESFUERZO PROPIO TERRITORIAL PARA LOS BENEFICIARIOS DEL REGIMEN SUBSIDIADO EN EL DEPARTAMENTO DE BOLIVAR </t>
  </si>
  <si>
    <t>GARANTIZAR LA FINANCIACIÓN DE LA UNIDAD DE PAGO POR CAPITACIÓN DEL RÉGIMEN SUBSIDIADO (UPC-S) CON RECURSOS DE ESFUERZO PROPIO TERRITORIAL DE LOS BENEFICIARIOS DEL RÉGIMEN SUBSIDIADO EN EL DEPARTAMENTO DE BOLÍVAR.</t>
  </si>
  <si>
    <t>74.65</t>
  </si>
  <si>
    <t>FORTALECIMIENTO DE LA GESTION DE LA SECRETARIA DE SALUD DEPARTAMENTAL DE BOLIVAR</t>
  </si>
  <si>
    <t>FORTALECER LOS PROCESOS INSTITUCIONALES QUE PROMUEVAN UNA MEJORA CONTINUA Y CUMPLIR CON EFICIENCIA Y EFICACIA LAS COMPETENCIAS DE LA SECRETARIA DE SALUD DEPARTAMENTAL</t>
  </si>
  <si>
    <t>61.80</t>
  </si>
  <si>
    <t xml:space="preserve">MEJORAMIENTO DE LA OPERATIVIZACION DEL LABORATORIO DE SALUD PÚBLICA PARA LA INVESTIGACION Y VIGILANCIA DE EVENTOS DE INTERES EN EL DEPARTAMENTO DE BOLIVAR </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</si>
  <si>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</si>
  <si>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87.28</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</si>
  <si>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</si>
  <si>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</si>
  <si>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79.67</t>
  </si>
  <si>
    <t xml:space="preserve">FORTALECIMIENTO DEL DESARROLLO DE LOS SUBSISTEMAS DE ANALISIS, INTERPRETACIÓN Y DIVULGACIÓN DE LOS EVENTOS DE INTERES EN SALUD PÚBLICA EN EL DEPARTAMENTO DE BOLIVAR </t>
  </si>
  <si>
    <t xml:space="preserve">FORTALECER EL DESARROLLO DE LOS SUBSISTEMAS DE ANÁLISIS, INTERPRETACIÓN Y DIVULGACIÓN DE LOS EVENTOS DE INTERÉS EN SALUD PÚBLICA EN EL DEPARTAMENTO DE BOLÍVAR. </t>
  </si>
  <si>
    <t>85.52</t>
  </si>
  <si>
    <t>IMPLEMETNACION DE ACCIONES DE CONVIVENCIA Y SALUD MENTALEN ENTORNOS EDUCATIVOS  A TRAVES DE LA ESTRATEGIA HABILIDADES PSICOSOCIALES PARA LA VIDA EN MUNICIPIOS PRIORIZADOS DEL DEPARTAMENTO DE BOLIVAR</t>
  </si>
  <si>
    <t>IMPLEMENTAR ACCIONES DE GESTIÓN INTEGRAL QUE MINIMICEN LOS RIESGOS ASOCIADOS A LA SALUD MENTAL Y CONVIVENCIA SOCIAL EN ENTORNOS EDUCATIVOS EN MUNICIPIOS PRIORIZADOS EN EL DEPARTAMENTO DE BOLÍVAR</t>
  </si>
  <si>
    <t>atrasos en la contratacion</t>
  </si>
  <si>
    <t>FORTALECIMIENTO DEL DERECHO HUMANO A LA ALIMENTACION ADECUADA EN NIÑOS Y NIÑAS MENORES DE CINCO AÑOS CON DESNUTRICION Y/O RIESGOS DE DESNUTRICION EN MUNICIPIOS PRIORIZADOS DEL DEPARTAMENTO DE BOLIVAR</t>
  </si>
  <si>
    <t>DISMINUIR LOS CASOS DE DESNUTRICION Y/O RIESGO DE DESNUTRICION EN POBLACION INFANTIL MENOR DE 5 AÑOS DEL ZODES MOJANA DE EL DEPARTAMENTO DE BOLIVAR</t>
  </si>
  <si>
    <t>FORTALECIMIENTO A LA GESTION DE LA CALIDAD DEL AGUA PARA EL CONSUMO HUMANO EN 10 MUNICIPIOS PRIORIZADOS EN EL DEPARTAMENTO DE BOLIVAR</t>
  </si>
  <si>
    <t>DISMINUIR LAS ENFERMEDADES ADQUIRIDAS POR LA MALA CALIDAD DEL AGUA PARA CONSUMO HUMANO EN MUNICIPIOS DEL DEPARTAMENTO DE BOLÍVAR.</t>
  </si>
  <si>
    <t>7.25</t>
  </si>
  <si>
    <t>IMPLEMENTACION DE ACCIONES DE CONTROL AL AEDES AEGYPTI (MOSQUITO TRANSMISOR DE DENGUE) PARA DISMINUIR LOS NIVELES DE INFECTACION EN MUNICIPIOS PRIORIZADOS DEL DEPARTAMENTO DE BOLIVAR</t>
  </si>
  <si>
    <t>FORTALECER LA ADOPCION, ADAPTACION E IMPLEMENTACION DE ESTRATEGIAS
INTEGRALES PARA LA PROMOCION, PREVENCION, CONTROL Y ATENCION DE CASOS DE DENGUE EN
MUNICIPIOS PRIORIZADOS DEL DEPARTAMENTO DE BOLIVAR</t>
  </si>
  <si>
    <t>5.18</t>
  </si>
  <si>
    <t>IMPLEMENTACIÓN DE ESTRATEGIAS PARA MEJORAR LA SALUD MATERNA EN EL MARCO DE LA RUTA MATERNO PERINATAL EN MUNICIPIOS PRIORIZADOS  DEL DEPARTAMENTO DE BOLIVAR.</t>
  </si>
  <si>
    <t xml:space="preserve">MEJORAMIENTO DEL CONOCIMIENTO TÉCNICO Y DE HABILIDADES EN LA APLICACIÓN DE PRÁCTICAS SEGURAS PARA LA ATENCIÓN INTEGRAL A LA GESTANTE EN MUNICIPIOS PRIORIZADOS DEL DEPARTAMENTO DE BOLÍVAR </t>
  </si>
  <si>
    <t>FORMULACIÓN DE LA POLÍTICA PÚBLICA DE PRIMERA INFANCIA, INFANCIA, ADOLESCENCIA Y FAMILIA EN EL DEPARTAMENTO DE BOLÍVAR</t>
  </si>
  <si>
    <t>FORMULACION DE LA POLITICA PUBLICA DE PRIMERA INFANCIA, INFANCIA, ADOLESCENCIA Y FAMILIA EN EL DEPARTAMENTO DE BOLÍVAR 2013 – 2023</t>
  </si>
  <si>
    <t>ADQUISICIÓN DE 7 AMBULANCIAS TERRESTRES PARA EL TRASLADO ASISTENCIAL BÁSICO, A IPS DE LA RED PÚBLICA DEL DEPARTAMENTO DE BOLÍVAR</t>
  </si>
  <si>
    <t>Mejorar el acceso a los servicios de traslado asistencial básico en salud en 7 municipios del departamento de Bolívar.</t>
  </si>
  <si>
    <t>ADQUISICIÓN DE 11 AMBULANCIAS TERRESTRES PARA EL TRASLADO ASISTENCIAL BÁSICO, A IPS DE LA RED PÚBLICA DEL DEPARTAMENTO DE BOLÍVAR</t>
  </si>
  <si>
    <t>Mejorar el acceso a los servicios de traslado asistencial básico en salud en 11 municipios del departamento de Bolívar.</t>
  </si>
  <si>
    <t>Fortalecimiento al deporte social y comunitario, las escuelas recreativas, juegos supérate y la recreación para un Bolívar Primero en el Departamento de   Bolívar</t>
  </si>
  <si>
    <t>apoyar institucionalmente a los eventos deportivos y recreativos  del departamento de bolivar</t>
  </si>
  <si>
    <t>IDERBOL</t>
  </si>
  <si>
    <t>se adelantaron campeonatos y festivales deportivos en algunos municipios de bolivar.</t>
  </si>
  <si>
    <t>Implementación del programa habitos y estilos de vida saludable para un Bolivar primero en el departamento de   Bolívar</t>
  </si>
  <si>
    <t>Aumentar la prevalencia de actividad física regular con el fin de combatir el sedentarismo, logrando así el mejoramiento de la calidad de  vida, el bienestar, aprovechamiento del tiempo libre y la salud de la población bolivarense en los ámbitos común</t>
  </si>
  <si>
    <t>Entre el periodo de julio y septiembre se realizó el alistamiento para el inicio de lejecuccion de actividades en este proyecto</t>
  </si>
  <si>
    <t>Fortalecimiento a la infraestructura deportiva para un Bolivar Primero en deportes en el deprtamento de   Bolívar</t>
  </si>
  <si>
    <t>Construir, mantener, reparar y adecuar los escenarios deportivos y recreativos en los diferentes municipios del Departamento de Bolívar</t>
  </si>
  <si>
    <t>se adelantan estudios tecnicos para la reparacion de escenarios, parques en diferentes municipios del departamento.</t>
  </si>
  <si>
    <t>PAF-ATF-O-148-2015 - La ejecución condicional en fases del proyecto “Construcción, Ampliación y Optimización del Sistema de Alcantarillado Sanitario de La Cabecera Municipal de Mompox”.</t>
  </si>
  <si>
    <t>POB. BENEF  26.137</t>
  </si>
  <si>
    <t>AGUAS DE BOLIVAR</t>
  </si>
  <si>
    <t>Nación
Municipio
CREDT. SGP DPTO. 8000 millones.</t>
  </si>
  <si>
    <t xml:space="preserve">22/02/2018 
</t>
  </si>
  <si>
    <t>99.67</t>
  </si>
  <si>
    <t>7797893906.25
Avance CREDT. SGP DPTO
97.47</t>
  </si>
  <si>
    <t>Mompox es un caso especial porque no es contrato de nosotros sino de un convenio</t>
  </si>
  <si>
    <t>AB-OC No. 004-2021 - Construcción de la segunda fase del alcantarillado sanitario del municipio de Calamar departamento de bolivar</t>
  </si>
  <si>
    <t>POB. BENEF  22.915</t>
  </si>
  <si>
    <t>CREDT. SGP DPTO. NACIÓN (Prog. Reactivación Económica)
SGP DPTO. (Gestión de crédito).</t>
  </si>
  <si>
    <t>10769614070.41</t>
  </si>
  <si>
    <t>AB-OC No. 002 – 2021 - CONSTRUCCIÓN PLAN MAESTRO DE ALCANTARILLADO DE LA ZONA URBANA DEL MUNICIPIO DE SAN ESTANISLAO DE KOSTKA EN EL DEPARTAMENTO DE BOLÍVAR</t>
  </si>
  <si>
    <t>POB. BENEF 12.791</t>
  </si>
  <si>
    <t>27.21</t>
  </si>
  <si>
    <t>7353224029.55</t>
  </si>
  <si>
    <t>AB-OC No. 003-2021 - Construcción de la segunda fase de alcantarillado sanitario del municipio de la cabecera del municipio de San Juan Nepomuceno - Departamento de Bolivar</t>
  </si>
  <si>
    <t>POB. BENEF 25.962</t>
  </si>
  <si>
    <t>7.99</t>
  </si>
  <si>
    <t>1709847632.34</t>
  </si>
  <si>
    <t xml:space="preserve">AB-OC No-005-2021 - AMPLIACIÓN DE REDES PARA SEGUNDA ETAPA DEL SISTEMA DE ALCANTARILLADO SANITARIO PARA LA CABECERA DEL MUNICIPIO DE SAN CRISTÓBAL, DEPARTAMENTO DE BOLÍVAR </t>
  </si>
  <si>
    <t>POB. BENEF 3700</t>
  </si>
  <si>
    <t xml:space="preserve">SGP DPTO AP SB </t>
  </si>
  <si>
    <t>46.83</t>
  </si>
  <si>
    <t>440256466.24</t>
  </si>
  <si>
    <t>AB-OC No. 001-2022 - OPTIMIZACION Y CONSTRUCCION DE SISTEMA DE ACUEDUCTO DE LOS CORREGIMIENTOS DE SAN SEBASTIAN DE BUENAVISTA, TACASALUMA Y ISLA GRANDE DEL MUNICIPIO DE MAGANGUE – DEPARTAMENTO DE BOLIVAR</t>
  </si>
  <si>
    <t>POB. BENEF 3692</t>
  </si>
  <si>
    <t>89.37</t>
  </si>
  <si>
    <t>5091943675.54</t>
  </si>
  <si>
    <t>AB-OC-001-2023 Construccion de la red de alcantarillado del sector La candelaria, municipio de clemencia, departamento de bolivar</t>
  </si>
  <si>
    <t>POB. BENEF 16.256</t>
  </si>
  <si>
    <t>Fortalecimiento del proceso de conocimiento en la Gestión de Riesgo de Desastres vigencia 2023 en el Departamento de   Bolívar</t>
  </si>
  <si>
    <t>Aumentar la implementación de planes, programas y estrategias que permitan la articulación entre el Gobierno departamental y los comités municipales de Gestión del Riesgo.</t>
  </si>
  <si>
    <t>Gobierno Territorial</t>
  </si>
  <si>
    <t>SE CORRIGE AVANCE FINANCIEERO, PUESTO QUE SE LE HIZO UNA MODIFICACION AL MONTO INICIAL $500.000.000, SE LI HIZO REDUCCION Y QUEDO EN $481.800.000, Y EN AVANCE FINANCIERO SE HA CANCELADO $466.500.000</t>
  </si>
  <si>
    <t>Fortalecimiento del proceso de reducción en la Gestión de Riesgo de Desastres vigencia 2023 en el Departamento de  Bolívar</t>
  </si>
  <si>
    <t>Reducir las afectaciones de los eventos de tipo climático en las poblaciones del Departamento de Bolívar.</t>
  </si>
  <si>
    <t>DEBIDO QUE EL PROYECTO ERA PARA ENTREGA DE MATERIALES PARA MEJJORAMIENTO DE VIVIENDA EN SITUACION DE RIESGO, NO SE PRESENTO EN LA VIGENCIA NINGUN EVENTO DE ESTE TIPO</t>
  </si>
  <si>
    <t>Fortalecimiento del proceso de atención del riesgo de desastres vigencia 2023 en el Departamento de   Bolívar</t>
  </si>
  <si>
    <t>Reducir los niveles de afectaciones presentadas en la totalidad del territorio Bolivarense por eventos de tipo climático de alto impacto en la población Indicadores para medir el objetivo general</t>
  </si>
  <si>
    <t>PENDIENTE DESEMBOLSO SALDO RESTANTE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</si>
</sst>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Red]0"/>
    <numFmt numFmtId="165" formatCode="dd/mm/yyyy;@"/>
    <numFmt numFmtId="166" formatCode="0_ ;\-0\ "/>
    <numFmt numFmtId="167" formatCode="&quot;$&quot;\ #,##0.00"/>
    <numFmt numFmtId="168" formatCode="0.0"/>
    <numFmt numFmtId="169" formatCode="_(&quot;$&quot;\ * #,##0_);_(&quot;$&quot;\ * \(#,##0\);_(&quot;$&quot;\ * &quot;-&quot;_);_(@_)"/>
    <numFmt numFmtId="170" formatCode="dd/mm/yyyy"/>
    <numFmt numFmtId="171" formatCode="d/m/yyyy"/>
    <numFmt numFmtId="172" formatCode="d\-m\-yyyy"/>
  </numFmts>
  <fonts count="21" x14ac:knownFonts="1">
    <font>
      <sz val="11"/>
      <color theme="1"/>
      <name val="Calibri"/>
      <family val="2"/>
      <scheme val="minor"/>
    </font>
    <font>
      <sz val="11"/>
      <color theme="1"/>
      <name val="Calibri"/>
      <family val="2"/>
      <scheme val="minor"/>
    </font>
    <font>
      <sz val="8"/>
      <color theme="1"/>
      <name val="Verdana"/>
      <family val="2"/>
    </font>
    <font>
      <b/>
      <sz val="8"/>
      <color theme="1"/>
      <name val="Verdana"/>
      <family val="2"/>
    </font>
    <font>
      <sz val="8"/>
      <name val="Verdana"/>
      <family val="2"/>
    </font>
    <font>
      <sz val="12"/>
      <color theme="1"/>
      <name val="Calibri"/>
      <family val="2"/>
      <scheme val="minor"/>
    </font>
    <font>
      <sz val="8"/>
      <color rgb="FF000000"/>
      <name val="Verdana"/>
      <family val="2"/>
    </font>
    <font>
      <sz val="11"/>
      <color rgb="FF000000"/>
      <name val="Calibri"/>
      <family val="2"/>
    </font>
    <font>
      <sz val="8"/>
      <color theme="0"/>
      <name val="Verdana"/>
      <family val="2"/>
    </font>
    <font>
      <sz val="8"/>
      <color theme="1"/>
      <name val="Calibri"/>
      <family val="2"/>
      <scheme val="minor"/>
    </font>
    <font>
      <sz val="10"/>
      <name val="Arial"/>
      <family val="2"/>
    </font>
    <font>
      <sz val="8"/>
      <name val="Calibri"/>
      <family val="2"/>
      <scheme val="minor"/>
    </font>
    <font>
      <sz val="8"/>
      <name val="Times New Roman"/>
      <family val="1"/>
    </font>
    <font>
      <sz val="8"/>
      <name val="Calibri"/>
      <family val="2"/>
    </font>
    <font>
      <sz val="8"/>
      <color rgb="FF000000"/>
      <name val="Calibri"/>
      <family val="2"/>
    </font>
    <font>
      <sz val="8"/>
      <color theme="1"/>
      <name val="Arial"/>
      <family val="2"/>
    </font>
    <font>
      <sz val="8"/>
      <color theme="1"/>
      <name val="Tahoma"/>
      <family val="2"/>
    </font>
    <font>
      <sz val="8"/>
      <color theme="0"/>
      <name val="Calibri"/>
      <family val="2"/>
      <scheme val="minor"/>
    </font>
    <font>
      <sz val="9"/>
      <color theme="1"/>
      <name val="Verdana"/>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FF"/>
        <bgColor rgb="FFFFFFFF"/>
      </patternFill>
    </fill>
    <fill>
      <patternFill patternType="solid">
        <fgColor rgb="FFFFFFFF"/>
        <bgColor rgb="FF000000"/>
      </patternFill>
    </fill>
    <fill>
      <patternFill patternType="solid">
        <fgColor theme="0"/>
        <bgColor rgb="FF000000"/>
      </patternFill>
    </fill>
    <fill>
      <patternFill patternType="solid">
        <fgColor theme="0"/>
        <bgColor theme="0"/>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7" fillId="0" borderId="0" applyBorder="0"/>
    <xf numFmtId="0" fontId="10" fillId="0" borderId="0"/>
    <xf numFmtId="169" fontId="5" fillId="0" borderId="0" applyFont="0" applyFill="0" applyBorder="0" applyAlignment="0" applyProtection="0"/>
  </cellStyleXfs>
  <cellXfs count="210">
    <xf numFmtId="0" fontId="0" fillId="0" borderId="0" xfId="0"/>
    <xf numFmtId="0" fontId="2" fillId="0" borderId="0" xfId="0" applyFont="1" applyAlignment="1">
      <alignment horizontal="center" vertical="top"/>
    </xf>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left" vertical="top"/>
    </xf>
    <xf numFmtId="1" fontId="2" fillId="0" borderId="0" xfId="0" applyNumberFormat="1" applyFont="1" applyAlignment="1">
      <alignment horizontal="center" vertical="center"/>
    </xf>
    <xf numFmtId="0" fontId="2" fillId="0" borderId="0" xfId="0" applyFont="1" applyAlignment="1">
      <alignment horizontal="center" vertical="center" wrapText="1"/>
    </xf>
    <xf numFmtId="2" fontId="2" fillId="0" borderId="0" xfId="0" applyNumberFormat="1"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top"/>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4" fillId="0" borderId="7" xfId="0" applyFont="1" applyBorder="1" applyAlignment="1">
      <alignment horizontal="left" vertical="top" wrapText="1"/>
    </xf>
    <xf numFmtId="0" fontId="2" fillId="0" borderId="7" xfId="0" applyFont="1" applyBorder="1" applyAlignment="1">
      <alignment horizontal="left" vertical="top" wrapText="1"/>
    </xf>
    <xf numFmtId="164" fontId="4" fillId="0" borderId="7" xfId="0" applyNumberFormat="1" applyFont="1" applyBorder="1" applyAlignment="1">
      <alignment horizontal="center" vertical="center" wrapText="1"/>
    </xf>
    <xf numFmtId="1" fontId="2" fillId="0" borderId="7" xfId="6" applyNumberFormat="1" applyFont="1" applyFill="1" applyBorder="1" applyAlignment="1">
      <alignment horizontal="center" vertical="center" wrapText="1"/>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2" fillId="0" borderId="8" xfId="0" applyFont="1" applyBorder="1" applyAlignment="1">
      <alignment horizontal="left" vertical="top" wrapText="1"/>
    </xf>
    <xf numFmtId="164" fontId="4" fillId="0" borderId="0" xfId="0" applyNumberFormat="1" applyFont="1" applyAlignment="1">
      <alignment horizontal="center" vertical="top" wrapText="1"/>
    </xf>
    <xf numFmtId="164" fontId="4" fillId="0" borderId="7" xfId="0" applyNumberFormat="1" applyFont="1" applyBorder="1" applyAlignment="1">
      <alignment horizontal="center" vertical="top" wrapText="1"/>
    </xf>
    <xf numFmtId="164" fontId="4" fillId="0" borderId="7" xfId="0" applyNumberFormat="1" applyFont="1" applyBorder="1" applyAlignment="1">
      <alignment horizontal="left" vertical="top" wrapText="1"/>
    </xf>
    <xf numFmtId="1" fontId="4" fillId="0" borderId="7" xfId="6" applyNumberFormat="1" applyFont="1" applyFill="1" applyBorder="1" applyAlignment="1">
      <alignment horizontal="center" vertical="center" wrapText="1"/>
    </xf>
    <xf numFmtId="14" fontId="4" fillId="0" borderId="7" xfId="0" applyNumberFormat="1" applyFont="1" applyBorder="1" applyAlignment="1">
      <alignment horizontal="center" vertical="center" wrapText="1"/>
    </xf>
    <xf numFmtId="164" fontId="4" fillId="0" borderId="8" xfId="0" applyNumberFormat="1" applyFont="1" applyBorder="1" applyAlignment="1">
      <alignment horizontal="left" vertical="top" wrapText="1"/>
    </xf>
    <xf numFmtId="1" fontId="4" fillId="0" borderId="7" xfId="5" applyNumberFormat="1" applyFont="1" applyFill="1" applyBorder="1" applyAlignment="1">
      <alignment horizontal="center" vertical="center" wrapText="1"/>
    </xf>
    <xf numFmtId="1" fontId="2" fillId="3" borderId="7" xfId="5" applyNumberFormat="1" applyFont="1" applyFill="1" applyBorder="1" applyAlignment="1">
      <alignment horizontal="center" vertical="center" wrapText="1"/>
    </xf>
    <xf numFmtId="1" fontId="4" fillId="0" borderId="6" xfId="0" applyNumberFormat="1" applyFont="1" applyBorder="1" applyAlignment="1">
      <alignment horizontal="center" vertical="center" wrapText="1"/>
    </xf>
    <xf numFmtId="0" fontId="4" fillId="0" borderId="7" xfId="0" applyFont="1" applyBorder="1" applyAlignment="1">
      <alignment horizontal="center" vertical="center" wrapText="1"/>
    </xf>
    <xf numFmtId="14" fontId="2" fillId="4" borderId="7" xfId="0" applyNumberFormat="1" applyFont="1" applyFill="1" applyBorder="1" applyAlignment="1">
      <alignment horizontal="center" vertical="center" wrapText="1"/>
    </xf>
    <xf numFmtId="165" fontId="4" fillId="0" borderId="5" xfId="0" applyNumberFormat="1" applyFont="1" applyBorder="1" applyAlignment="1">
      <alignment horizontal="center" vertical="center" wrapText="1"/>
    </xf>
    <xf numFmtId="1" fontId="2" fillId="0" borderId="7" xfId="1" applyNumberFormat="1" applyFont="1" applyBorder="1" applyAlignment="1">
      <alignment horizontal="center" vertical="center" wrapText="1"/>
    </xf>
    <xf numFmtId="1" fontId="4" fillId="0" borderId="7" xfId="1" applyNumberFormat="1" applyFont="1" applyFill="1" applyBorder="1" applyAlignment="1">
      <alignment horizontal="center" vertical="center" wrapText="1"/>
    </xf>
    <xf numFmtId="1" fontId="4" fillId="0" borderId="7" xfId="1" applyNumberFormat="1" applyFont="1" applyBorder="1" applyAlignment="1">
      <alignment horizontal="center" vertical="center" wrapText="1"/>
    </xf>
    <xf numFmtId="1" fontId="2" fillId="0" borderId="7" xfId="1" applyNumberFormat="1" applyFont="1" applyFill="1" applyBorder="1" applyAlignment="1">
      <alignment horizontal="center" vertical="center" wrapText="1"/>
    </xf>
    <xf numFmtId="14" fontId="4" fillId="0" borderId="5" xfId="2" applyNumberFormat="1" applyFont="1" applyFill="1" applyBorder="1" applyAlignment="1">
      <alignment horizontal="center" vertical="center" wrapText="1"/>
    </xf>
    <xf numFmtId="1" fontId="2" fillId="0" borderId="7" xfId="0" applyNumberFormat="1" applyFont="1" applyBorder="1" applyAlignment="1">
      <alignment horizontal="center" vertical="center" wrapText="1"/>
    </xf>
    <xf numFmtId="0" fontId="2" fillId="0" borderId="8" xfId="0" applyFont="1" applyBorder="1" applyAlignment="1">
      <alignment horizontal="left" vertical="top"/>
    </xf>
    <xf numFmtId="3" fontId="2" fillId="0" borderId="8" xfId="0" applyNumberFormat="1" applyFont="1" applyBorder="1" applyAlignment="1">
      <alignment horizontal="left" vertical="top" wrapText="1"/>
    </xf>
    <xf numFmtId="1" fontId="2" fillId="0" borderId="6" xfId="0" applyNumberFormat="1" applyFont="1" applyBorder="1" applyAlignment="1">
      <alignment horizontal="center" vertical="center"/>
    </xf>
    <xf numFmtId="1" fontId="2" fillId="0" borderId="7" xfId="1" applyNumberFormat="1" applyFont="1" applyFill="1" applyBorder="1" applyAlignment="1">
      <alignment horizontal="center" vertical="center"/>
    </xf>
    <xf numFmtId="0" fontId="2" fillId="0" borderId="7" xfId="0" applyFont="1" applyBorder="1" applyAlignment="1">
      <alignment horizontal="left" vertical="top"/>
    </xf>
    <xf numFmtId="1" fontId="2" fillId="0" borderId="7" xfId="1" applyNumberFormat="1" applyFont="1" applyBorder="1" applyAlignment="1">
      <alignment horizontal="center" vertical="center"/>
    </xf>
    <xf numFmtId="0" fontId="2" fillId="0" borderId="7" xfId="0" applyFont="1" applyBorder="1" applyAlignment="1">
      <alignment horizontal="center" vertical="center"/>
    </xf>
    <xf numFmtId="1" fontId="2" fillId="0" borderId="7" xfId="0" applyNumberFormat="1" applyFont="1" applyBorder="1" applyAlignment="1">
      <alignment horizontal="center" vertical="center"/>
    </xf>
    <xf numFmtId="1" fontId="4" fillId="0" borderId="7" xfId="3" applyNumberFormat="1" applyFont="1" applyFill="1" applyBorder="1" applyAlignment="1">
      <alignment horizontal="center" vertical="center" wrapText="1"/>
    </xf>
    <xf numFmtId="1" fontId="4" fillId="0" borderId="7" xfId="5" applyNumberFormat="1" applyFont="1" applyBorder="1" applyAlignment="1">
      <alignment horizontal="center" vertical="center" wrapText="1"/>
    </xf>
    <xf numFmtId="1" fontId="4" fillId="0" borderId="7" xfId="3" applyNumberFormat="1" applyFont="1" applyBorder="1" applyAlignment="1">
      <alignment horizontal="center" vertical="center" wrapText="1"/>
    </xf>
    <xf numFmtId="1" fontId="4" fillId="3" borderId="6"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0" fontId="2" fillId="3" borderId="7" xfId="0" applyFont="1" applyFill="1" applyBorder="1" applyAlignment="1">
      <alignment horizontal="left" vertical="top" wrapText="1"/>
    </xf>
    <xf numFmtId="1" fontId="2" fillId="3" borderId="7" xfId="0" applyNumberFormat="1" applyFont="1" applyFill="1" applyBorder="1" applyAlignment="1">
      <alignment horizontal="center" vertical="center" wrapText="1"/>
    </xf>
    <xf numFmtId="14" fontId="4" fillId="0" borderId="9"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 fontId="6" fillId="0" borderId="11" xfId="0" applyNumberFormat="1" applyFont="1" applyBorder="1" applyAlignment="1">
      <alignment vertical="center"/>
    </xf>
    <xf numFmtId="14" fontId="4" fillId="0" borderId="10" xfId="0" applyNumberFormat="1" applyFont="1" applyBorder="1" applyAlignment="1">
      <alignment vertical="center" wrapText="1"/>
    </xf>
    <xf numFmtId="0" fontId="6" fillId="0" borderId="12" xfId="0" applyFont="1" applyBorder="1" applyAlignment="1">
      <alignment vertical="top" wrapText="1"/>
    </xf>
    <xf numFmtId="0" fontId="6" fillId="0" borderId="12" xfId="0" applyFont="1" applyBorder="1" applyAlignment="1">
      <alignment horizontal="center" vertical="center" wrapText="1"/>
    </xf>
    <xf numFmtId="1" fontId="6" fillId="0" borderId="12" xfId="0" applyNumberFormat="1" applyFont="1" applyBorder="1" applyAlignment="1">
      <alignment horizontal="center" vertical="center"/>
    </xf>
    <xf numFmtId="14" fontId="6" fillId="0" borderId="12" xfId="0" applyNumberFormat="1" applyFont="1" applyBorder="1" applyAlignment="1">
      <alignment horizontal="center" vertical="center"/>
    </xf>
    <xf numFmtId="0" fontId="6" fillId="0" borderId="12" xfId="0" applyFont="1" applyBorder="1" applyAlignment="1">
      <alignment vertical="center" wrapText="1"/>
    </xf>
    <xf numFmtId="2" fontId="6" fillId="5" borderId="12" xfId="0" applyNumberFormat="1" applyFont="1" applyFill="1" applyBorder="1" applyAlignment="1">
      <alignment horizontal="center" vertical="center" wrapText="1"/>
    </xf>
    <xf numFmtId="1" fontId="6" fillId="0" borderId="12" xfId="0" applyNumberFormat="1" applyFont="1" applyBorder="1" applyAlignment="1">
      <alignment horizontal="center" vertical="center" wrapText="1"/>
    </xf>
    <xf numFmtId="0" fontId="4" fillId="0" borderId="11" xfId="0" applyFont="1" applyBorder="1" applyAlignment="1">
      <alignment vertical="top" wrapText="1"/>
    </xf>
    <xf numFmtId="0" fontId="2" fillId="0" borderId="0" xfId="0" applyFont="1" applyAlignment="1">
      <alignment vertical="top"/>
    </xf>
    <xf numFmtId="0" fontId="6" fillId="0" borderId="7" xfId="0" applyFont="1" applyBorder="1" applyAlignment="1">
      <alignment horizontal="center" vertical="center"/>
    </xf>
    <xf numFmtId="14" fontId="4" fillId="0" borderId="12" xfId="0" applyNumberFormat="1" applyFont="1" applyBorder="1" applyAlignment="1">
      <alignment vertical="center" wrapText="1"/>
    </xf>
    <xf numFmtId="1" fontId="6" fillId="5" borderId="12" xfId="0" applyNumberFormat="1" applyFont="1" applyFill="1" applyBorder="1" applyAlignment="1">
      <alignment vertical="center" wrapText="1"/>
    </xf>
    <xf numFmtId="0" fontId="4" fillId="0" borderId="12" xfId="0" applyFont="1" applyBorder="1" applyAlignment="1">
      <alignment horizontal="center" vertical="center" wrapText="1"/>
    </xf>
    <xf numFmtId="0" fontId="6" fillId="0" borderId="7" xfId="0" applyFont="1" applyBorder="1" applyAlignment="1">
      <alignment horizontal="center" vertical="center" wrapText="1"/>
    </xf>
    <xf numFmtId="1" fontId="6" fillId="0" borderId="6" xfId="0" applyNumberFormat="1" applyFont="1" applyBorder="1" applyAlignment="1">
      <alignment horizontal="center" vertical="center"/>
    </xf>
    <xf numFmtId="14" fontId="2" fillId="0" borderId="5" xfId="0" applyNumberFormat="1" applyFont="1" applyBorder="1" applyAlignment="1">
      <alignment horizontal="center" vertical="center"/>
    </xf>
    <xf numFmtId="0" fontId="6" fillId="0" borderId="7" xfId="7" applyFont="1" applyBorder="1" applyAlignment="1">
      <alignment horizontal="left" vertical="top" wrapText="1"/>
    </xf>
    <xf numFmtId="14" fontId="2" fillId="0" borderId="7" xfId="0" applyNumberFormat="1" applyFont="1" applyBorder="1" applyAlignment="1">
      <alignment horizontal="center" vertical="center"/>
    </xf>
    <xf numFmtId="1" fontId="6" fillId="5" borderId="7" xfId="0" applyNumberFormat="1" applyFont="1" applyFill="1" applyBorder="1" applyAlignment="1">
      <alignment horizontal="center" vertical="center" wrapText="1"/>
    </xf>
    <xf numFmtId="1" fontId="4" fillId="3" borderId="7" xfId="1" applyNumberFormat="1" applyFont="1" applyFill="1" applyBorder="1" applyAlignment="1">
      <alignment horizontal="center" vertical="center" wrapText="1"/>
    </xf>
    <xf numFmtId="49" fontId="4" fillId="0" borderId="6" xfId="0" applyNumberFormat="1" applyFont="1" applyBorder="1" applyAlignment="1">
      <alignment horizontal="center" vertical="center"/>
    </xf>
    <xf numFmtId="1" fontId="6" fillId="0" borderId="6" xfId="0" applyNumberFormat="1" applyFont="1" applyBorder="1" applyAlignment="1">
      <alignment horizontal="center" vertical="center" wrapText="1"/>
    </xf>
    <xf numFmtId="0" fontId="6" fillId="0" borderId="7" xfId="0" applyFont="1" applyBorder="1" applyAlignment="1">
      <alignment horizontal="left" vertical="top" wrapText="1"/>
    </xf>
    <xf numFmtId="1" fontId="6" fillId="0" borderId="7" xfId="0" applyNumberFormat="1" applyFont="1" applyBorder="1" applyAlignment="1">
      <alignment horizontal="center" vertical="center" wrapText="1"/>
    </xf>
    <xf numFmtId="1" fontId="4" fillId="0" borderId="7" xfId="1" applyNumberFormat="1" applyFont="1" applyBorder="1" applyAlignment="1">
      <alignment horizontal="center" vertical="center"/>
    </xf>
    <xf numFmtId="1" fontId="4" fillId="0" borderId="7" xfId="0" applyNumberFormat="1" applyFont="1" applyBorder="1" applyAlignment="1">
      <alignment horizontal="center" vertical="center"/>
    </xf>
    <xf numFmtId="1" fontId="4" fillId="0" borderId="6" xfId="1" applyNumberFormat="1" applyFont="1" applyFill="1" applyBorder="1" applyAlignment="1">
      <alignment horizontal="center" vertical="center" wrapText="1"/>
    </xf>
    <xf numFmtId="1" fontId="6" fillId="0" borderId="7" xfId="0" applyNumberFormat="1" applyFont="1" applyBorder="1" applyAlignment="1">
      <alignment horizontal="left" vertical="top" wrapText="1"/>
    </xf>
    <xf numFmtId="1" fontId="2" fillId="0" borderId="6" xfId="1" applyNumberFormat="1" applyFont="1" applyBorder="1" applyAlignment="1">
      <alignment horizontal="center" vertical="center"/>
    </xf>
    <xf numFmtId="0" fontId="6" fillId="3" borderId="7" xfId="0" applyFont="1" applyFill="1" applyBorder="1" applyAlignment="1">
      <alignment horizontal="left" vertical="top" wrapText="1"/>
    </xf>
    <xf numFmtId="0" fontId="2" fillId="0" borderId="6" xfId="0" applyFont="1" applyBorder="1" applyAlignment="1">
      <alignment horizontal="center" vertical="center"/>
    </xf>
    <xf numFmtId="1" fontId="4" fillId="0" borderId="7" xfId="4" applyNumberFormat="1" applyFont="1" applyFill="1" applyBorder="1" applyAlignment="1">
      <alignment horizontal="center" vertical="center" wrapText="1"/>
    </xf>
    <xf numFmtId="1" fontId="4" fillId="0" borderId="7" xfId="4" applyNumberFormat="1" applyFont="1" applyBorder="1" applyAlignment="1">
      <alignment horizontal="center" vertical="center" wrapText="1"/>
    </xf>
    <xf numFmtId="1" fontId="2" fillId="0" borderId="7" xfId="4" applyNumberFormat="1"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top" wrapText="1"/>
    </xf>
    <xf numFmtId="1" fontId="9" fillId="0" borderId="7" xfId="4" applyNumberFormat="1" applyFont="1" applyBorder="1" applyAlignment="1">
      <alignment horizontal="center" vertical="center" wrapText="1"/>
    </xf>
    <xf numFmtId="166" fontId="4" fillId="0" borderId="6" xfId="1" applyNumberFormat="1" applyFont="1" applyBorder="1" applyAlignment="1">
      <alignment horizontal="center" vertical="center" wrapText="1"/>
    </xf>
    <xf numFmtId="0" fontId="2" fillId="0" borderId="7" xfId="8" applyFont="1" applyBorder="1" applyAlignment="1">
      <alignment horizontal="left" vertical="top" wrapText="1"/>
    </xf>
    <xf numFmtId="12" fontId="4" fillId="0" borderId="7" xfId="5" applyNumberFormat="1" applyFont="1" applyFill="1" applyBorder="1" applyAlignment="1">
      <alignment horizontal="center" vertical="center" wrapText="1"/>
    </xf>
    <xf numFmtId="166" fontId="4" fillId="3" borderId="6" xfId="1"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xf>
    <xf numFmtId="0" fontId="4" fillId="3" borderId="7" xfId="0" applyFont="1" applyFill="1" applyBorder="1" applyAlignment="1">
      <alignment horizontal="left" vertical="top" wrapText="1"/>
    </xf>
    <xf numFmtId="1" fontId="4" fillId="3" borderId="7" xfId="3" applyNumberFormat="1" applyFont="1" applyFill="1" applyBorder="1" applyAlignment="1">
      <alignment horizontal="center" vertical="center" wrapText="1"/>
    </xf>
    <xf numFmtId="164" fontId="4" fillId="3" borderId="7"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2" fontId="4" fillId="3" borderId="7" xfId="5" applyNumberFormat="1" applyFont="1" applyFill="1" applyBorder="1" applyAlignment="1">
      <alignment horizontal="center" vertical="center" wrapText="1"/>
    </xf>
    <xf numFmtId="0" fontId="2" fillId="3" borderId="8" xfId="0" applyFont="1" applyFill="1" applyBorder="1" applyAlignment="1">
      <alignment horizontal="left" vertical="top" wrapText="1"/>
    </xf>
    <xf numFmtId="0" fontId="6" fillId="3" borderId="7" xfId="8" applyFont="1" applyFill="1" applyBorder="1" applyAlignment="1">
      <alignment horizontal="left" vertical="top" wrapText="1"/>
    </xf>
    <xf numFmtId="0" fontId="4" fillId="0" borderId="7" xfId="8" applyFont="1" applyBorder="1" applyAlignment="1">
      <alignment horizontal="center" vertical="center"/>
    </xf>
    <xf numFmtId="164" fontId="4" fillId="3" borderId="8" xfId="0" applyNumberFormat="1" applyFont="1" applyFill="1" applyBorder="1" applyAlignment="1">
      <alignment horizontal="left" vertical="top" wrapText="1"/>
    </xf>
    <xf numFmtId="167" fontId="2" fillId="0" borderId="0" xfId="0" applyNumberFormat="1" applyFont="1" applyAlignment="1">
      <alignment horizontal="center" vertical="top" wrapText="1"/>
    </xf>
    <xf numFmtId="0" fontId="2" fillId="3" borderId="7" xfId="8" applyFont="1" applyFill="1" applyBorder="1" applyAlignment="1">
      <alignment horizontal="left" vertical="top" wrapText="1"/>
    </xf>
    <xf numFmtId="12" fontId="4" fillId="0" borderId="7" xfId="0" applyNumberFormat="1" applyFont="1" applyBorder="1" applyAlignment="1">
      <alignment horizontal="center" vertical="center" wrapText="1"/>
    </xf>
    <xf numFmtId="167" fontId="2" fillId="0" borderId="0" xfId="5" applyNumberFormat="1" applyFont="1" applyFill="1" applyBorder="1" applyAlignment="1">
      <alignment horizontal="center" vertical="top" wrapText="1"/>
    </xf>
    <xf numFmtId="12" fontId="2" fillId="3" borderId="7" xfId="0" applyNumberFormat="1" applyFont="1" applyFill="1" applyBorder="1" applyAlignment="1">
      <alignment horizontal="center" vertical="center" wrapText="1"/>
    </xf>
    <xf numFmtId="164" fontId="4" fillId="3" borderId="7" xfId="0" applyNumberFormat="1" applyFont="1" applyFill="1" applyBorder="1" applyAlignment="1">
      <alignment horizontal="left" vertical="top" wrapText="1"/>
    </xf>
    <xf numFmtId="1" fontId="2" fillId="3" borderId="7" xfId="3" applyNumberFormat="1" applyFont="1" applyFill="1" applyBorder="1" applyAlignment="1">
      <alignment horizontal="center" vertical="center" wrapText="1"/>
    </xf>
    <xf numFmtId="0" fontId="2" fillId="0" borderId="0" xfId="0" applyFont="1" applyAlignment="1">
      <alignment horizontal="center" vertical="top" wrapText="1"/>
    </xf>
    <xf numFmtId="1" fontId="2" fillId="3" borderId="6" xfId="0" applyNumberFormat="1" applyFont="1" applyFill="1" applyBorder="1" applyAlignment="1">
      <alignment horizontal="center" vertical="center"/>
    </xf>
    <xf numFmtId="164" fontId="11" fillId="3" borderId="7" xfId="0" applyNumberFormat="1" applyFon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1" fontId="12" fillId="3" borderId="6"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xf numFmtId="1" fontId="4" fillId="3" borderId="7" xfId="5" applyNumberFormat="1" applyFont="1" applyFill="1" applyBorder="1" applyAlignment="1">
      <alignment horizontal="center" vertical="center" wrapText="1"/>
    </xf>
    <xf numFmtId="44" fontId="4" fillId="3" borderId="8" xfId="3" applyFont="1" applyFill="1" applyBorder="1" applyAlignment="1">
      <alignment horizontal="left" vertical="top" wrapText="1"/>
    </xf>
    <xf numFmtId="14" fontId="12" fillId="3" borderId="5" xfId="0" applyNumberFormat="1" applyFont="1" applyFill="1" applyBorder="1" applyAlignment="1">
      <alignment horizontal="center" vertical="center"/>
    </xf>
    <xf numFmtId="1" fontId="6" fillId="6" borderId="7" xfId="0" applyNumberFormat="1" applyFont="1" applyFill="1" applyBorder="1" applyAlignment="1">
      <alignment horizontal="center" vertical="center" wrapText="1"/>
    </xf>
    <xf numFmtId="168" fontId="4" fillId="3" borderId="7" xfId="5" applyNumberFormat="1" applyFont="1" applyFill="1" applyBorder="1" applyAlignment="1">
      <alignment horizontal="center" vertical="center" wrapText="1"/>
    </xf>
    <xf numFmtId="1" fontId="9" fillId="3" borderId="7" xfId="5" applyNumberFormat="1" applyFont="1" applyFill="1" applyBorder="1" applyAlignment="1">
      <alignment horizontal="center" vertical="center"/>
    </xf>
    <xf numFmtId="14" fontId="2" fillId="3" borderId="8" xfId="0" applyNumberFormat="1" applyFont="1" applyFill="1" applyBorder="1" applyAlignment="1">
      <alignment horizontal="left" vertical="top" wrapText="1"/>
    </xf>
    <xf numFmtId="2" fontId="2" fillId="3" borderId="7" xfId="0" applyNumberFormat="1" applyFont="1" applyFill="1" applyBorder="1" applyAlignment="1">
      <alignment horizontal="center" vertical="center" wrapText="1"/>
    </xf>
    <xf numFmtId="165" fontId="4" fillId="0" borderId="7" xfId="0" applyNumberFormat="1" applyFont="1" applyBorder="1" applyAlignment="1">
      <alignment horizontal="center" vertical="center" wrapText="1"/>
    </xf>
    <xf numFmtId="1" fontId="9" fillId="0" borderId="7" xfId="0" applyNumberFormat="1" applyFont="1" applyBorder="1" applyAlignment="1">
      <alignment horizontal="center" vertical="center"/>
    </xf>
    <xf numFmtId="1" fontId="9" fillId="0" borderId="7" xfId="0" applyNumberFormat="1" applyFont="1" applyBorder="1" applyAlignment="1">
      <alignment horizontal="center" vertical="center" wrapText="1"/>
    </xf>
    <xf numFmtId="0" fontId="9" fillId="0" borderId="8" xfId="0" applyFont="1" applyBorder="1" applyAlignment="1">
      <alignment horizontal="left" vertical="top"/>
    </xf>
    <xf numFmtId="1" fontId="4" fillId="0" borderId="7" xfId="9" applyNumberFormat="1" applyFont="1" applyFill="1" applyBorder="1" applyAlignment="1">
      <alignment horizontal="center" vertical="center" wrapText="1"/>
    </xf>
    <xf numFmtId="2" fontId="4" fillId="0" borderId="7" xfId="5" applyNumberFormat="1" applyFont="1" applyBorder="1" applyAlignment="1">
      <alignment horizontal="center" vertical="center" wrapText="1"/>
    </xf>
    <xf numFmtId="1" fontId="2" fillId="0" borderId="6" xfId="0" applyNumberFormat="1" applyFont="1" applyBorder="1" applyAlignment="1">
      <alignment horizontal="center" vertical="center" wrapText="1"/>
    </xf>
    <xf numFmtId="1" fontId="2" fillId="0" borderId="7" xfId="3" applyNumberFormat="1" applyFont="1" applyBorder="1" applyAlignment="1">
      <alignment horizontal="center" vertical="center" wrapText="1"/>
    </xf>
    <xf numFmtId="1" fontId="4" fillId="0" borderId="6" xfId="8" applyNumberFormat="1" applyFont="1" applyBorder="1" applyAlignment="1">
      <alignment horizontal="center" vertical="center" wrapText="1"/>
    </xf>
    <xf numFmtId="14" fontId="4" fillId="0" borderId="5" xfId="8" applyNumberFormat="1" applyFont="1" applyBorder="1" applyAlignment="1">
      <alignment horizontal="center" vertical="center"/>
    </xf>
    <xf numFmtId="0" fontId="4" fillId="0" borderId="8" xfId="0" applyFont="1" applyBorder="1" applyAlignment="1">
      <alignment horizontal="left" vertical="top" wrapText="1"/>
    </xf>
    <xf numFmtId="0" fontId="13" fillId="0" borderId="7" xfId="0" applyFont="1" applyBorder="1" applyAlignment="1">
      <alignment horizontal="left" vertical="top" wrapText="1"/>
    </xf>
    <xf numFmtId="49" fontId="11" fillId="0" borderId="6" xfId="0" applyNumberFormat="1" applyFont="1" applyBorder="1" applyAlignment="1">
      <alignment horizontal="center" vertical="center"/>
    </xf>
    <xf numFmtId="1" fontId="14" fillId="0" borderId="6" xfId="0" applyNumberFormat="1" applyFont="1" applyBorder="1" applyAlignment="1">
      <alignment horizontal="center" vertical="center" wrapText="1"/>
    </xf>
    <xf numFmtId="0" fontId="9" fillId="0" borderId="8" xfId="0" applyFont="1" applyBorder="1" applyAlignment="1">
      <alignment horizontal="left" vertical="top" wrapText="1"/>
    </xf>
    <xf numFmtId="1" fontId="9" fillId="0" borderId="6" xfId="1" applyNumberFormat="1" applyFont="1" applyBorder="1" applyAlignment="1">
      <alignment horizontal="center" vertical="center"/>
    </xf>
    <xf numFmtId="14" fontId="9" fillId="0" borderId="5" xfId="0" applyNumberFormat="1" applyFont="1" applyBorder="1" applyAlignment="1">
      <alignment horizontal="center" vertical="center"/>
    </xf>
    <xf numFmtId="1" fontId="9" fillId="0" borderId="6" xfId="0" applyNumberFormat="1" applyFont="1" applyBorder="1" applyAlignment="1">
      <alignment horizontal="center" vertical="center"/>
    </xf>
    <xf numFmtId="1" fontId="15" fillId="0" borderId="6" xfId="0" applyNumberFormat="1"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14" fontId="9" fillId="0" borderId="7" xfId="0" applyNumberFormat="1" applyFont="1" applyBorder="1" applyAlignment="1">
      <alignment horizontal="center" vertical="center"/>
    </xf>
    <xf numFmtId="164" fontId="4" fillId="0" borderId="7" xfId="0" applyNumberFormat="1"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center"/>
    </xf>
    <xf numFmtId="170" fontId="4" fillId="0" borderId="7" xfId="0" applyNumberFormat="1" applyFont="1" applyBorder="1" applyAlignment="1">
      <alignment horizontal="center" vertical="center" wrapText="1"/>
    </xf>
    <xf numFmtId="1" fontId="4" fillId="4" borderId="6" xfId="0" applyNumberFormat="1" applyFont="1" applyFill="1" applyBorder="1" applyAlignment="1">
      <alignment horizontal="center" vertical="center" wrapText="1"/>
    </xf>
    <xf numFmtId="171" fontId="4" fillId="0" borderId="5" xfId="0" applyNumberFormat="1" applyFont="1" applyBorder="1" applyAlignment="1">
      <alignment horizontal="center" vertical="center" wrapText="1"/>
    </xf>
    <xf numFmtId="171" fontId="4" fillId="0" borderId="7" xfId="0" applyNumberFormat="1" applyFont="1" applyBorder="1" applyAlignment="1">
      <alignment horizontal="center" vertical="center" wrapText="1"/>
    </xf>
    <xf numFmtId="2" fontId="4" fillId="0" borderId="7" xfId="5" applyNumberFormat="1" applyFont="1" applyFill="1" applyBorder="1" applyAlignment="1">
      <alignment horizontal="center" vertical="center" wrapText="1"/>
    </xf>
    <xf numFmtId="14" fontId="4" fillId="4" borderId="5" xfId="0" applyNumberFormat="1"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1" fontId="4" fillId="7" borderId="6"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4" borderId="7" xfId="0" applyFont="1" applyFill="1" applyBorder="1" applyAlignment="1">
      <alignment horizontal="center" vertical="center" wrapText="1"/>
    </xf>
    <xf numFmtId="1" fontId="4" fillId="7" borderId="7" xfId="4" applyNumberFormat="1" applyFont="1" applyFill="1" applyBorder="1" applyAlignment="1">
      <alignment horizontal="center" vertical="center" wrapText="1"/>
    </xf>
    <xf numFmtId="0" fontId="4" fillId="0" borderId="7" xfId="0" applyFont="1" applyBorder="1" applyAlignment="1">
      <alignment horizontal="right" vertical="center" wrapText="1"/>
    </xf>
    <xf numFmtId="172" fontId="4" fillId="0" borderId="5" xfId="0" applyNumberFormat="1" applyFont="1" applyBorder="1" applyAlignment="1">
      <alignment horizontal="center" vertical="center" wrapText="1"/>
    </xf>
    <xf numFmtId="172" fontId="4" fillId="0" borderId="7" xfId="0" applyNumberFormat="1" applyFont="1" applyBorder="1" applyAlignment="1">
      <alignment horizontal="center" vertical="center" wrapText="1"/>
    </xf>
    <xf numFmtId="172" fontId="4" fillId="4" borderId="5" xfId="0" applyNumberFormat="1" applyFont="1" applyFill="1" applyBorder="1" applyAlignment="1">
      <alignment horizontal="center" vertical="center" wrapText="1"/>
    </xf>
    <xf numFmtId="1" fontId="4" fillId="4" borderId="7" xfId="4" applyNumberFormat="1" applyFont="1" applyFill="1" applyBorder="1" applyAlignment="1">
      <alignment horizontal="center" vertical="center" wrapText="1"/>
    </xf>
    <xf numFmtId="171" fontId="4" fillId="4" borderId="5" xfId="0" applyNumberFormat="1" applyFont="1" applyFill="1" applyBorder="1" applyAlignment="1">
      <alignment horizontal="center" vertical="center" wrapText="1"/>
    </xf>
    <xf numFmtId="170" fontId="4" fillId="0" borderId="5" xfId="0" applyNumberFormat="1" applyFont="1" applyBorder="1" applyAlignment="1">
      <alignment horizontal="center" vertical="center" wrapText="1"/>
    </xf>
    <xf numFmtId="0" fontId="2" fillId="0" borderId="7" xfId="0" applyFont="1" applyBorder="1" applyAlignment="1">
      <alignment vertical="top" wrapText="1"/>
    </xf>
    <xf numFmtId="168" fontId="4" fillId="0" borderId="7" xfId="5" applyNumberFormat="1" applyFont="1" applyBorder="1" applyAlignment="1">
      <alignment horizontal="center" vertical="center" wrapText="1"/>
    </xf>
    <xf numFmtId="9" fontId="2" fillId="0" borderId="7" xfId="5" applyFont="1" applyBorder="1" applyAlignment="1">
      <alignment horizontal="center" vertical="center" wrapText="1"/>
    </xf>
    <xf numFmtId="2" fontId="2" fillId="0" borderId="7" xfId="5" applyNumberFormat="1" applyFont="1" applyFill="1" applyBorder="1" applyAlignment="1">
      <alignment horizontal="center" vertical="center" wrapText="1"/>
    </xf>
    <xf numFmtId="167" fontId="2" fillId="0" borderId="7" xfId="0" applyNumberFormat="1" applyFont="1" applyBorder="1" applyAlignment="1">
      <alignment horizontal="center" vertical="center" wrapText="1"/>
    </xf>
    <xf numFmtId="167" fontId="2" fillId="0" borderId="0" xfId="0" applyNumberFormat="1" applyFont="1" applyAlignment="1">
      <alignment horizontal="left" vertical="top" wrapText="1"/>
    </xf>
    <xf numFmtId="164" fontId="4" fillId="0" borderId="0" xfId="0" applyNumberFormat="1" applyFont="1" applyAlignment="1">
      <alignment horizontal="left" vertical="top" wrapText="1"/>
    </xf>
    <xf numFmtId="1" fontId="2" fillId="0" borderId="7" xfId="5" applyNumberFormat="1" applyFont="1" applyFill="1" applyBorder="1" applyAlignment="1">
      <alignment horizontal="center" vertical="center" wrapText="1"/>
    </xf>
    <xf numFmtId="167" fontId="2" fillId="0" borderId="0" xfId="5" applyNumberFormat="1" applyFont="1" applyFill="1" applyBorder="1" applyAlignment="1">
      <alignment horizontal="left" vertical="top" wrapText="1"/>
    </xf>
    <xf numFmtId="2" fontId="2" fillId="0" borderId="0" xfId="5" applyNumberFormat="1" applyFont="1" applyFill="1" applyBorder="1" applyAlignment="1">
      <alignment horizontal="left" vertical="top" wrapText="1"/>
    </xf>
    <xf numFmtId="2" fontId="4" fillId="0" borderId="7"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67" fontId="2" fillId="0" borderId="7" xfId="5" applyNumberFormat="1" applyFont="1" applyFill="1" applyBorder="1" applyAlignment="1">
      <alignment horizontal="center" vertical="center" wrapText="1"/>
    </xf>
    <xf numFmtId="0" fontId="2" fillId="0" borderId="0" xfId="0" applyFont="1" applyAlignment="1">
      <alignment horizontal="left" vertical="top" wrapText="1"/>
    </xf>
    <xf numFmtId="167" fontId="2" fillId="0" borderId="8" xfId="0" applyNumberFormat="1" applyFont="1" applyBorder="1" applyAlignment="1">
      <alignment horizontal="left" vertical="top" wrapText="1"/>
    </xf>
    <xf numFmtId="164" fontId="4" fillId="0" borderId="7" xfId="0" applyNumberFormat="1" applyFont="1" applyBorder="1" applyAlignment="1">
      <alignment horizontal="left" vertical="center" wrapText="1"/>
    </xf>
    <xf numFmtId="164" fontId="4" fillId="0" borderId="8" xfId="0" applyNumberFormat="1" applyFont="1" applyBorder="1" applyAlignment="1">
      <alignment horizontal="center" vertical="center" wrapText="1"/>
    </xf>
    <xf numFmtId="1" fontId="18" fillId="0" borderId="6" xfId="0" applyNumberFormat="1" applyFont="1" applyBorder="1" applyAlignment="1">
      <alignment vertical="center"/>
    </xf>
    <xf numFmtId="164" fontId="4" fillId="0" borderId="13" xfId="0" applyNumberFormat="1" applyFont="1" applyBorder="1" applyAlignment="1">
      <alignment horizontal="center" vertical="center" wrapText="1"/>
    </xf>
    <xf numFmtId="14" fontId="4" fillId="0" borderId="14" xfId="0" applyNumberFormat="1" applyFont="1" applyBorder="1" applyAlignment="1">
      <alignment horizontal="center" vertical="center" wrapText="1"/>
    </xf>
    <xf numFmtId="164" fontId="4" fillId="0" borderId="15" xfId="0" applyNumberFormat="1" applyFont="1" applyBorder="1" applyAlignment="1">
      <alignment horizontal="left" vertical="center" wrapText="1"/>
    </xf>
    <xf numFmtId="164" fontId="4" fillId="0" borderId="15" xfId="0" applyNumberFormat="1" applyFont="1" applyBorder="1" applyAlignment="1">
      <alignment horizontal="center" vertical="center" wrapText="1"/>
    </xf>
    <xf numFmtId="1" fontId="4" fillId="0" borderId="15" xfId="3" applyNumberFormat="1" applyFont="1" applyFill="1" applyBorder="1" applyAlignment="1">
      <alignment horizontal="center" vertical="center" wrapText="1"/>
    </xf>
    <xf numFmtId="14" fontId="4" fillId="0" borderId="15" xfId="0" applyNumberFormat="1" applyFont="1" applyBorder="1" applyAlignment="1">
      <alignment horizontal="center" vertical="center" wrapText="1"/>
    </xf>
    <xf numFmtId="1" fontId="4" fillId="0" borderId="15" xfId="5" applyNumberFormat="1" applyFont="1" applyFill="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5" xfId="0" applyNumberFormat="1" applyFont="1" applyBorder="1" applyAlignment="1">
      <alignment horizontal="center" vertical="top" wrapText="1"/>
    </xf>
    <xf numFmtId="164" fontId="4" fillId="3" borderId="8" xfId="0" applyNumberFormat="1" applyFont="1" applyFill="1" applyBorder="1" applyAlignment="1">
      <alignment horizontal="left" vertical="top" wrapText="1"/>
    </xf>
    <xf numFmtId="0" fontId="2" fillId="3" borderId="8" xfId="0" applyFont="1" applyFill="1" applyBorder="1" applyAlignment="1">
      <alignment horizontal="left" vertical="top" wrapText="1"/>
    </xf>
  </cellXfs>
  <cellStyles count="10">
    <cellStyle name="Millares" xfId="1" builtinId="3"/>
    <cellStyle name="Millares [0]" xfId="2" builtinId="6"/>
    <cellStyle name="Moneda" xfId="3" builtinId="4"/>
    <cellStyle name="Moneda [0]" xfId="4" builtinId="7"/>
    <cellStyle name="Moneda [0] 3" xfId="9" xr:uid="{43E9E10A-370C-4299-AF6E-D7A1BE9DBEEF}"/>
    <cellStyle name="Moneda 2" xfId="6" xr:uid="{6A0814BA-4C11-4349-A21E-807E2CF62C3B}"/>
    <cellStyle name="Normal" xfId="0" builtinId="0"/>
    <cellStyle name="Normal 2" xfId="8" xr:uid="{5C09253B-F9C5-43C2-89BF-E678FBE9832A}"/>
    <cellStyle name="Normal 3" xfId="7" xr:uid="{9BE262FB-4423-4AFB-B06A-C8ED7784262B}"/>
    <cellStyle name="Porcentaje" xfId="5" builtinId="5"/>
  </cellStyles>
  <dxfs count="20">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ACB26CAC-BEE0-4FEE-A62E-B81ED5DC65EC}" userId="S-1-5-21-293973292-4260650576-2172520239-142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6" dT="2023-10-02T15:53:08.20" personId="{ACB26CAC-BEE0-4FEE-A62E-B81ED5DC65EC}" id="{75E1B985-AAE2-44A8-B995-F9CC96CCFA80}">
    <text>Todas aquellas inherentes al proyecto( suspension, adicion…)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9F949-3C9C-4363-9014-F7E78FCB532C}">
  <dimension ref="A2:AKU209"/>
  <sheetViews>
    <sheetView tabSelected="1" workbookViewId="0">
      <selection activeCell="D2" sqref="D2"/>
    </sheetView>
  </sheetViews>
  <sheetFormatPr baseColWidth="10" defaultRowHeight="10.5" x14ac:dyDescent="0.25"/>
  <cols>
    <col min="1" max="1" width="7" style="1" bestFit="1" customWidth="1"/>
    <col min="2" max="2" width="19.7109375" style="2" customWidth="1"/>
    <col min="3" max="3" width="16.5703125" style="3" customWidth="1"/>
    <col min="4" max="4" width="42.7109375" style="9" customWidth="1"/>
    <col min="5" max="5" width="42.28515625" style="9" customWidth="1"/>
    <col min="6" max="6" width="21.140625" style="2" customWidth="1"/>
    <col min="7" max="7" width="25.140625" style="5" customWidth="1"/>
    <col min="8" max="8" width="30.140625" style="2" bestFit="1" customWidth="1"/>
    <col min="9" max="9" width="21.7109375" style="2" customWidth="1"/>
    <col min="10" max="10" width="16.28515625" style="6" customWidth="1"/>
    <col min="11" max="11" width="15.140625" style="7" bestFit="1" customWidth="1"/>
    <col min="12" max="12" width="26.28515625" style="8" bestFit="1" customWidth="1"/>
    <col min="13" max="13" width="48.85546875" style="9" customWidth="1"/>
    <col min="14" max="14" width="17.7109375" style="1" customWidth="1"/>
    <col min="15" max="15" width="15.5703125" style="1" customWidth="1"/>
    <col min="16" max="16384" width="11.42578125" style="1"/>
  </cols>
  <sheetData>
    <row r="2" spans="1:983" x14ac:dyDescent="0.25">
      <c r="D2" s="4" t="s">
        <v>0</v>
      </c>
      <c r="E2" s="4"/>
    </row>
    <row r="3" spans="1:983" x14ac:dyDescent="0.25">
      <c r="C3" s="2"/>
      <c r="D3" s="4" t="s">
        <v>1</v>
      </c>
      <c r="E3" s="4"/>
    </row>
    <row r="4" spans="1:983" x14ac:dyDescent="0.25">
      <c r="C4" s="2"/>
      <c r="D4" s="4" t="s">
        <v>2</v>
      </c>
      <c r="E4" s="4"/>
    </row>
    <row r="5" spans="1:983" x14ac:dyDescent="0.25">
      <c r="C5" s="2"/>
      <c r="D5" s="4" t="s">
        <v>3</v>
      </c>
      <c r="E5" s="4"/>
    </row>
    <row r="6" spans="1:983" ht="16.5" customHeight="1" thickBot="1" x14ac:dyDescent="0.3">
      <c r="C6" s="2"/>
    </row>
    <row r="7" spans="1:983" ht="45.75" customHeight="1" x14ac:dyDescent="0.25">
      <c r="A7" s="10" t="s">
        <v>4</v>
      </c>
      <c r="B7" s="11" t="s">
        <v>5</v>
      </c>
      <c r="C7" s="10" t="s">
        <v>6</v>
      </c>
      <c r="D7" s="12" t="s">
        <v>7</v>
      </c>
      <c r="E7" s="12" t="s">
        <v>8</v>
      </c>
      <c r="F7" s="13" t="s">
        <v>9</v>
      </c>
      <c r="G7" s="14" t="s">
        <v>10</v>
      </c>
      <c r="H7" s="13" t="s">
        <v>11</v>
      </c>
      <c r="I7" s="13" t="s">
        <v>12</v>
      </c>
      <c r="J7" s="13" t="s">
        <v>13</v>
      </c>
      <c r="K7" s="15" t="s">
        <v>14</v>
      </c>
      <c r="L7" s="13" t="s">
        <v>15</v>
      </c>
      <c r="M7" s="16" t="s">
        <v>16</v>
      </c>
    </row>
    <row r="8" spans="1:983" s="29" customFormat="1" ht="42" x14ac:dyDescent="0.25">
      <c r="A8" s="17">
        <v>1</v>
      </c>
      <c r="B8" s="18">
        <v>2021002130296</v>
      </c>
      <c r="C8" s="19">
        <v>44446</v>
      </c>
      <c r="D8" s="20" t="s">
        <v>17</v>
      </c>
      <c r="E8" s="21" t="s">
        <v>18</v>
      </c>
      <c r="F8" s="22" t="s">
        <v>19</v>
      </c>
      <c r="G8" s="23">
        <v>428571428</v>
      </c>
      <c r="H8" s="24" t="s">
        <v>20</v>
      </c>
      <c r="I8" s="25">
        <v>44819</v>
      </c>
      <c r="J8" s="25">
        <v>45107</v>
      </c>
      <c r="K8" s="26">
        <v>75</v>
      </c>
      <c r="L8" s="23">
        <v>319914285.23860002</v>
      </c>
      <c r="M8" s="27" t="s">
        <v>21</v>
      </c>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row>
    <row r="9" spans="1:983" s="29" customFormat="1" ht="42" x14ac:dyDescent="0.25">
      <c r="A9" s="17">
        <v>2</v>
      </c>
      <c r="B9" s="18">
        <v>2021002130294</v>
      </c>
      <c r="C9" s="19">
        <v>44449</v>
      </c>
      <c r="D9" s="30" t="s">
        <v>22</v>
      </c>
      <c r="E9" s="30" t="s">
        <v>23</v>
      </c>
      <c r="F9" s="22" t="s">
        <v>19</v>
      </c>
      <c r="G9" s="31">
        <v>200000000</v>
      </c>
      <c r="H9" s="22" t="s">
        <v>24</v>
      </c>
      <c r="I9" s="32">
        <v>44854</v>
      </c>
      <c r="J9" s="32">
        <v>44977</v>
      </c>
      <c r="K9" s="26">
        <v>25</v>
      </c>
      <c r="L9" s="26">
        <v>36268991.659999996</v>
      </c>
      <c r="M9" s="33" t="s">
        <v>25</v>
      </c>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row>
    <row r="10" spans="1:983" s="29" customFormat="1" ht="49.5" customHeight="1" x14ac:dyDescent="0.25">
      <c r="A10" s="17">
        <v>3</v>
      </c>
      <c r="B10" s="18">
        <v>2022002130084</v>
      </c>
      <c r="C10" s="19">
        <v>44845</v>
      </c>
      <c r="D10" s="30" t="s">
        <v>26</v>
      </c>
      <c r="E10" s="30" t="s">
        <v>27</v>
      </c>
      <c r="F10" s="22" t="s">
        <v>19</v>
      </c>
      <c r="G10" s="31">
        <v>200000000</v>
      </c>
      <c r="H10" s="22" t="s">
        <v>24</v>
      </c>
      <c r="I10" s="32">
        <v>45154</v>
      </c>
      <c r="J10" s="32">
        <v>45291</v>
      </c>
      <c r="K10" s="34">
        <v>100</v>
      </c>
      <c r="L10" s="31">
        <v>199933250</v>
      </c>
      <c r="M10" s="33" t="s">
        <v>28</v>
      </c>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row>
    <row r="11" spans="1:983" s="29" customFormat="1" ht="41.25" customHeight="1" x14ac:dyDescent="0.25">
      <c r="A11" s="17">
        <v>4</v>
      </c>
      <c r="B11" s="18">
        <v>2022002130089</v>
      </c>
      <c r="C11" s="19">
        <v>44860</v>
      </c>
      <c r="D11" s="21" t="s">
        <v>29</v>
      </c>
      <c r="E11" s="21" t="s">
        <v>30</v>
      </c>
      <c r="F11" s="22" t="s">
        <v>19</v>
      </c>
      <c r="G11" s="23">
        <v>142991000</v>
      </c>
      <c r="H11" s="22" t="s">
        <v>31</v>
      </c>
      <c r="I11" s="32">
        <v>45105</v>
      </c>
      <c r="J11" s="32">
        <v>45092</v>
      </c>
      <c r="K11" s="34">
        <v>60</v>
      </c>
      <c r="L11" s="31">
        <v>85794666</v>
      </c>
      <c r="M11" s="33" t="s">
        <v>32</v>
      </c>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row>
    <row r="12" spans="1:983" ht="52.5" customHeight="1" x14ac:dyDescent="0.25">
      <c r="A12" s="17">
        <v>5</v>
      </c>
      <c r="B12" s="18">
        <v>2022002130080</v>
      </c>
      <c r="C12" s="19">
        <v>44841</v>
      </c>
      <c r="D12" s="20" t="s">
        <v>33</v>
      </c>
      <c r="E12" s="21" t="s">
        <v>34</v>
      </c>
      <c r="F12" s="22" t="s">
        <v>19</v>
      </c>
      <c r="G12" s="23">
        <v>200000000</v>
      </c>
      <c r="H12" s="22" t="s">
        <v>24</v>
      </c>
      <c r="I12" s="32">
        <v>45054</v>
      </c>
      <c r="J12" s="32">
        <v>45207</v>
      </c>
      <c r="K12" s="34">
        <v>90</v>
      </c>
      <c r="L12" s="31">
        <v>148995410</v>
      </c>
      <c r="M12" s="33" t="s">
        <v>35</v>
      </c>
    </row>
    <row r="13" spans="1:983" ht="37.5" customHeight="1" x14ac:dyDescent="0.25">
      <c r="A13" s="17">
        <v>6</v>
      </c>
      <c r="B13" s="18">
        <v>2022002130076</v>
      </c>
      <c r="C13" s="19">
        <v>44837</v>
      </c>
      <c r="D13" s="20" t="s">
        <v>36</v>
      </c>
      <c r="E13" s="21" t="s">
        <v>37</v>
      </c>
      <c r="F13" s="22" t="s">
        <v>19</v>
      </c>
      <c r="G13" s="23">
        <v>800000000</v>
      </c>
      <c r="H13" s="24" t="s">
        <v>24</v>
      </c>
      <c r="I13" s="25">
        <v>45015</v>
      </c>
      <c r="J13" s="25">
        <v>45260</v>
      </c>
      <c r="K13" s="35">
        <v>100</v>
      </c>
      <c r="L13" s="23">
        <f>499999999+389973350</f>
        <v>889973349</v>
      </c>
      <c r="M13" s="27" t="s">
        <v>38</v>
      </c>
    </row>
    <row r="14" spans="1:983" ht="31.5" customHeight="1" x14ac:dyDescent="0.25">
      <c r="A14" s="17">
        <v>7</v>
      </c>
      <c r="B14" s="36">
        <v>2022002130073</v>
      </c>
      <c r="C14" s="19">
        <v>44833</v>
      </c>
      <c r="D14" s="21" t="s">
        <v>39</v>
      </c>
      <c r="E14" s="21" t="s">
        <v>40</v>
      </c>
      <c r="F14" s="22" t="s">
        <v>19</v>
      </c>
      <c r="G14" s="23">
        <v>428571428</v>
      </c>
      <c r="H14" s="37" t="s">
        <v>20</v>
      </c>
      <c r="I14" s="25" t="s">
        <v>41</v>
      </c>
      <c r="J14" s="38" t="s">
        <v>41</v>
      </c>
      <c r="K14" s="35">
        <v>0</v>
      </c>
      <c r="L14" s="23">
        <v>0</v>
      </c>
      <c r="M14" s="27" t="s">
        <v>42</v>
      </c>
    </row>
    <row r="15" spans="1:983" ht="49.5" customHeight="1" x14ac:dyDescent="0.25">
      <c r="A15" s="17">
        <v>8</v>
      </c>
      <c r="B15" s="18">
        <v>2022002130072</v>
      </c>
      <c r="C15" s="19">
        <v>44833</v>
      </c>
      <c r="D15" s="20" t="s">
        <v>43</v>
      </c>
      <c r="E15" s="21" t="s">
        <v>44</v>
      </c>
      <c r="F15" s="22" t="s">
        <v>19</v>
      </c>
      <c r="G15" s="23">
        <v>350000000</v>
      </c>
      <c r="H15" s="22" t="s">
        <v>24</v>
      </c>
      <c r="I15" s="32" t="s">
        <v>41</v>
      </c>
      <c r="J15" s="32" t="s">
        <v>41</v>
      </c>
      <c r="K15" s="34">
        <v>0</v>
      </c>
      <c r="L15" s="31">
        <v>0</v>
      </c>
      <c r="M15" s="33" t="s">
        <v>42</v>
      </c>
    </row>
    <row r="16" spans="1:983" ht="48" customHeight="1" x14ac:dyDescent="0.25">
      <c r="A16" s="17">
        <v>9</v>
      </c>
      <c r="B16" s="36">
        <v>2022002130147</v>
      </c>
      <c r="C16" s="39">
        <v>44925</v>
      </c>
      <c r="D16" s="21" t="s">
        <v>45</v>
      </c>
      <c r="E16" s="21" t="s">
        <v>46</v>
      </c>
      <c r="F16" s="22" t="s">
        <v>47</v>
      </c>
      <c r="G16" s="40">
        <v>200000000</v>
      </c>
      <c r="H16" s="24" t="s">
        <v>24</v>
      </c>
      <c r="I16" s="25">
        <v>44979</v>
      </c>
      <c r="J16" s="25">
        <v>44981</v>
      </c>
      <c r="K16" s="34">
        <v>100</v>
      </c>
      <c r="L16" s="41">
        <v>199881</v>
      </c>
      <c r="M16" s="33"/>
    </row>
    <row r="17" spans="1:14" ht="48.75" customHeight="1" x14ac:dyDescent="0.25">
      <c r="A17" s="17">
        <v>10</v>
      </c>
      <c r="B17" s="18">
        <v>2023002130078</v>
      </c>
      <c r="C17" s="19">
        <v>44959</v>
      </c>
      <c r="D17" s="20" t="s">
        <v>48</v>
      </c>
      <c r="E17" s="21" t="s">
        <v>49</v>
      </c>
      <c r="F17" s="22" t="s">
        <v>47</v>
      </c>
      <c r="G17" s="41">
        <v>371200000</v>
      </c>
      <c r="H17" s="24" t="s">
        <v>24</v>
      </c>
      <c r="I17" s="25">
        <v>45139</v>
      </c>
      <c r="J17" s="25">
        <v>45285</v>
      </c>
      <c r="K17" s="34">
        <v>100</v>
      </c>
      <c r="L17" s="41">
        <v>371200000</v>
      </c>
      <c r="M17" s="33"/>
    </row>
    <row r="18" spans="1:14" ht="44.25" customHeight="1" x14ac:dyDescent="0.25">
      <c r="A18" s="17">
        <v>11</v>
      </c>
      <c r="B18" s="18">
        <v>2023002130015</v>
      </c>
      <c r="C18" s="39">
        <v>44959</v>
      </c>
      <c r="D18" s="21" t="s">
        <v>50</v>
      </c>
      <c r="E18" s="21" t="s">
        <v>51</v>
      </c>
      <c r="F18" s="22" t="s">
        <v>47</v>
      </c>
      <c r="G18" s="42">
        <v>4711500000</v>
      </c>
      <c r="H18" s="24" t="s">
        <v>24</v>
      </c>
      <c r="I18" s="25">
        <v>45000</v>
      </c>
      <c r="J18" s="25">
        <v>45290</v>
      </c>
      <c r="K18" s="26">
        <v>100</v>
      </c>
      <c r="L18" s="41">
        <v>4711500000</v>
      </c>
      <c r="M18" s="33" t="s">
        <v>52</v>
      </c>
    </row>
    <row r="19" spans="1:14" ht="42" x14ac:dyDescent="0.25">
      <c r="A19" s="17">
        <v>12</v>
      </c>
      <c r="B19" s="18">
        <v>2022002130182</v>
      </c>
      <c r="C19" s="39">
        <v>44943</v>
      </c>
      <c r="D19" s="21" t="s">
        <v>53</v>
      </c>
      <c r="E19" s="21" t="s">
        <v>54</v>
      </c>
      <c r="F19" s="22" t="s">
        <v>47</v>
      </c>
      <c r="G19" s="40">
        <v>120000000</v>
      </c>
      <c r="H19" s="24" t="s">
        <v>24</v>
      </c>
      <c r="I19" s="25">
        <v>44960</v>
      </c>
      <c r="J19" s="25">
        <v>44962</v>
      </c>
      <c r="K19" s="26">
        <v>100</v>
      </c>
      <c r="L19" s="43">
        <v>120000000</v>
      </c>
      <c r="M19" s="33"/>
    </row>
    <row r="20" spans="1:14" ht="73.5" x14ac:dyDescent="0.25">
      <c r="A20" s="17">
        <v>13</v>
      </c>
      <c r="B20" s="18">
        <v>2023002130022</v>
      </c>
      <c r="C20" s="44">
        <v>44943</v>
      </c>
      <c r="D20" s="21" t="s">
        <v>55</v>
      </c>
      <c r="E20" s="21" t="s">
        <v>56</v>
      </c>
      <c r="F20" s="22" t="s">
        <v>47</v>
      </c>
      <c r="G20" s="40">
        <v>92800000</v>
      </c>
      <c r="H20" s="24" t="s">
        <v>24</v>
      </c>
      <c r="I20" s="32">
        <v>44960</v>
      </c>
      <c r="J20" s="32">
        <v>44962</v>
      </c>
      <c r="K20" s="45">
        <v>100</v>
      </c>
      <c r="L20" s="43">
        <v>92800000</v>
      </c>
      <c r="M20" s="33"/>
    </row>
    <row r="21" spans="1:14" ht="63" x14ac:dyDescent="0.25">
      <c r="A21" s="17">
        <v>14</v>
      </c>
      <c r="B21" s="18">
        <v>2023002130024</v>
      </c>
      <c r="C21" s="44">
        <v>44951</v>
      </c>
      <c r="D21" s="21" t="s">
        <v>57</v>
      </c>
      <c r="E21" s="21" t="s">
        <v>58</v>
      </c>
      <c r="F21" s="22" t="s">
        <v>47</v>
      </c>
      <c r="G21" s="40">
        <v>200000000</v>
      </c>
      <c r="H21" s="24" t="s">
        <v>24</v>
      </c>
      <c r="I21" s="25">
        <v>44960</v>
      </c>
      <c r="J21" s="25">
        <v>44988</v>
      </c>
      <c r="K21" s="45">
        <v>100</v>
      </c>
      <c r="L21" s="43">
        <v>200000000</v>
      </c>
      <c r="M21" s="46"/>
    </row>
    <row r="22" spans="1:14" ht="47.25" customHeight="1" x14ac:dyDescent="0.25">
      <c r="A22" s="17">
        <v>15</v>
      </c>
      <c r="B22" s="18">
        <v>2023002130049</v>
      </c>
      <c r="C22" s="44">
        <v>44927</v>
      </c>
      <c r="D22" s="21" t="s">
        <v>59</v>
      </c>
      <c r="E22" s="21"/>
      <c r="F22" s="22" t="s">
        <v>47</v>
      </c>
      <c r="G22" s="40">
        <v>1160000000</v>
      </c>
      <c r="H22" s="24" t="s">
        <v>24</v>
      </c>
      <c r="I22" s="25">
        <v>45133</v>
      </c>
      <c r="J22" s="25">
        <v>45285</v>
      </c>
      <c r="K22" s="45">
        <v>100</v>
      </c>
      <c r="L22" s="43">
        <v>1158836792</v>
      </c>
      <c r="M22" s="27"/>
    </row>
    <row r="23" spans="1:14" ht="64.5" customHeight="1" x14ac:dyDescent="0.25">
      <c r="A23" s="17">
        <v>16</v>
      </c>
      <c r="B23" s="18">
        <v>2023002130054</v>
      </c>
      <c r="C23" s="44">
        <v>44927</v>
      </c>
      <c r="D23" s="21" t="s">
        <v>60</v>
      </c>
      <c r="E23" s="21"/>
      <c r="F23" s="22" t="s">
        <v>47</v>
      </c>
      <c r="G23" s="40">
        <v>930000000</v>
      </c>
      <c r="H23" s="24" t="s">
        <v>24</v>
      </c>
      <c r="I23" s="25">
        <v>45148</v>
      </c>
      <c r="J23" s="25">
        <v>45269</v>
      </c>
      <c r="K23" s="45">
        <v>100</v>
      </c>
      <c r="L23" s="43">
        <v>924882042</v>
      </c>
      <c r="M23" s="47"/>
    </row>
    <row r="24" spans="1:14" ht="41.25" customHeight="1" x14ac:dyDescent="0.25">
      <c r="A24" s="17">
        <v>17</v>
      </c>
      <c r="B24" s="18">
        <v>2023002130088</v>
      </c>
      <c r="C24" s="44">
        <v>44927</v>
      </c>
      <c r="D24" s="30" t="s">
        <v>61</v>
      </c>
      <c r="E24" s="30"/>
      <c r="F24" s="22" t="s">
        <v>47</v>
      </c>
      <c r="G24" s="41">
        <v>6582043000</v>
      </c>
      <c r="H24" s="37" t="s">
        <v>24</v>
      </c>
      <c r="I24" s="32">
        <v>45118</v>
      </c>
      <c r="J24" s="32">
        <v>45240</v>
      </c>
      <c r="K24" s="45">
        <v>100</v>
      </c>
      <c r="L24" s="43">
        <v>6499500000</v>
      </c>
      <c r="M24" s="33"/>
    </row>
    <row r="25" spans="1:14" ht="57.75" customHeight="1" x14ac:dyDescent="0.25">
      <c r="A25" s="17">
        <v>18</v>
      </c>
      <c r="B25" s="48">
        <v>2023002130076</v>
      </c>
      <c r="C25" s="44">
        <v>44927</v>
      </c>
      <c r="D25" s="21" t="s">
        <v>62</v>
      </c>
      <c r="E25" s="30"/>
      <c r="F25" s="22" t="s">
        <v>47</v>
      </c>
      <c r="G25" s="41">
        <v>890000000</v>
      </c>
      <c r="H25" s="37" t="s">
        <v>24</v>
      </c>
      <c r="I25" s="32">
        <v>45098</v>
      </c>
      <c r="J25" s="32">
        <v>45158</v>
      </c>
      <c r="K25" s="45">
        <v>100</v>
      </c>
      <c r="L25" s="43">
        <v>890000000</v>
      </c>
      <c r="M25" s="33"/>
    </row>
    <row r="26" spans="1:14" ht="72.75" customHeight="1" x14ac:dyDescent="0.25">
      <c r="A26" s="17">
        <v>19</v>
      </c>
      <c r="B26" s="18">
        <v>2023002130093</v>
      </c>
      <c r="C26" s="44">
        <v>44927</v>
      </c>
      <c r="D26" s="30" t="s">
        <v>63</v>
      </c>
      <c r="E26" s="30"/>
      <c r="F26" s="22" t="s">
        <v>47</v>
      </c>
      <c r="G26" s="42">
        <v>2188376000</v>
      </c>
      <c r="H26" s="37" t="s">
        <v>24</v>
      </c>
      <c r="I26" s="32">
        <v>45105</v>
      </c>
      <c r="J26" s="32">
        <v>45257</v>
      </c>
      <c r="K26" s="45">
        <v>60</v>
      </c>
      <c r="L26" s="49">
        <v>656512800</v>
      </c>
      <c r="M26" s="33"/>
    </row>
    <row r="27" spans="1:14" ht="63" customHeight="1" x14ac:dyDescent="0.25">
      <c r="A27" s="17">
        <v>20</v>
      </c>
      <c r="B27" s="18">
        <v>2023002130114</v>
      </c>
      <c r="C27" s="44">
        <v>44927</v>
      </c>
      <c r="D27" s="21" t="s">
        <v>64</v>
      </c>
      <c r="E27" s="50"/>
      <c r="F27" s="22" t="s">
        <v>47</v>
      </c>
      <c r="G27" s="51">
        <v>8034712000</v>
      </c>
      <c r="H27" s="52" t="s">
        <v>24</v>
      </c>
      <c r="I27" s="32">
        <v>45175</v>
      </c>
      <c r="J27" s="32">
        <v>45280</v>
      </c>
      <c r="K27" s="45">
        <v>90</v>
      </c>
      <c r="L27" s="49">
        <v>7231240800</v>
      </c>
      <c r="M27" s="46"/>
    </row>
    <row r="28" spans="1:14" ht="55.5" customHeight="1" x14ac:dyDescent="0.25">
      <c r="A28" s="17">
        <v>21</v>
      </c>
      <c r="B28" s="18">
        <v>2021002130392</v>
      </c>
      <c r="C28" s="44">
        <v>44927</v>
      </c>
      <c r="D28" s="21" t="s">
        <v>65</v>
      </c>
      <c r="E28" s="21" t="s">
        <v>66</v>
      </c>
      <c r="F28" s="22" t="s">
        <v>47</v>
      </c>
      <c r="G28" s="51">
        <f>SUM(G7:G27)</f>
        <v>28230764856</v>
      </c>
      <c r="H28" s="52" t="s">
        <v>67</v>
      </c>
      <c r="I28" s="32">
        <v>44958</v>
      </c>
      <c r="J28" s="32">
        <v>45077</v>
      </c>
      <c r="K28" s="53">
        <v>100</v>
      </c>
      <c r="L28" s="51">
        <v>28230764856</v>
      </c>
      <c r="M28" s="46"/>
    </row>
    <row r="29" spans="1:14" ht="31.5" x14ac:dyDescent="0.25">
      <c r="A29" s="17">
        <v>22</v>
      </c>
      <c r="B29" s="18">
        <v>2022002130083</v>
      </c>
      <c r="C29" s="44">
        <v>44927</v>
      </c>
      <c r="D29" s="21" t="s">
        <v>68</v>
      </c>
      <c r="E29" s="21" t="s">
        <v>68</v>
      </c>
      <c r="F29" s="22" t="s">
        <v>47</v>
      </c>
      <c r="G29" s="51">
        <v>2142857144</v>
      </c>
      <c r="H29" s="52" t="s">
        <v>69</v>
      </c>
      <c r="I29" s="32">
        <v>45233</v>
      </c>
      <c r="J29" s="32">
        <v>45445</v>
      </c>
      <c r="K29" s="53">
        <v>30</v>
      </c>
      <c r="L29" s="51">
        <v>450000000</v>
      </c>
      <c r="M29" s="27" t="s">
        <v>70</v>
      </c>
    </row>
    <row r="30" spans="1:14" ht="31.5" x14ac:dyDescent="0.25">
      <c r="A30" s="17">
        <v>23</v>
      </c>
      <c r="B30" s="18">
        <v>2022002130050</v>
      </c>
      <c r="C30" s="44">
        <v>44927</v>
      </c>
      <c r="D30" s="21" t="s">
        <v>71</v>
      </c>
      <c r="E30" s="21" t="s">
        <v>71</v>
      </c>
      <c r="F30" s="22" t="s">
        <v>47</v>
      </c>
      <c r="G30" s="51">
        <v>1797041519</v>
      </c>
      <c r="H30" s="52" t="s">
        <v>24</v>
      </c>
      <c r="I30" s="32">
        <v>45021</v>
      </c>
      <c r="J30" s="32">
        <v>45142</v>
      </c>
      <c r="K30" s="53">
        <v>100</v>
      </c>
      <c r="L30" s="51">
        <v>1744809801</v>
      </c>
      <c r="M30" s="46"/>
    </row>
    <row r="31" spans="1:14" ht="42" x14ac:dyDescent="0.25">
      <c r="A31" s="17">
        <v>24</v>
      </c>
      <c r="B31" s="18">
        <v>2021002130434</v>
      </c>
      <c r="C31" s="19">
        <v>44559</v>
      </c>
      <c r="D31" s="30" t="s">
        <v>72</v>
      </c>
      <c r="E31" s="30" t="s">
        <v>73</v>
      </c>
      <c r="F31" s="22" t="s">
        <v>74</v>
      </c>
      <c r="G31" s="54">
        <v>440000000</v>
      </c>
      <c r="H31" s="52" t="s">
        <v>24</v>
      </c>
      <c r="I31" s="32">
        <v>44977</v>
      </c>
      <c r="J31" s="32">
        <v>45066</v>
      </c>
      <c r="K31" s="34">
        <v>100</v>
      </c>
      <c r="L31" s="54">
        <v>440000000</v>
      </c>
      <c r="M31" s="33" t="s">
        <v>75</v>
      </c>
      <c r="N31" s="28"/>
    </row>
    <row r="32" spans="1:14" ht="66.75" customHeight="1" x14ac:dyDescent="0.25">
      <c r="A32" s="17">
        <v>25</v>
      </c>
      <c r="B32" s="48">
        <v>2022002130057</v>
      </c>
      <c r="C32" s="19">
        <v>44774</v>
      </c>
      <c r="D32" s="21" t="s">
        <v>76</v>
      </c>
      <c r="E32" s="30" t="s">
        <v>77</v>
      </c>
      <c r="F32" s="22" t="s">
        <v>74</v>
      </c>
      <c r="G32" s="26" t="s">
        <v>78</v>
      </c>
      <c r="H32" s="52" t="s">
        <v>24</v>
      </c>
      <c r="I32" s="32">
        <v>44977</v>
      </c>
      <c r="J32" s="32">
        <v>45097</v>
      </c>
      <c r="K32" s="34">
        <v>100</v>
      </c>
      <c r="L32" s="54">
        <v>1099923350</v>
      </c>
      <c r="M32" s="33" t="s">
        <v>79</v>
      </c>
      <c r="N32" s="28"/>
    </row>
    <row r="33" spans="1:15" ht="61.5" customHeight="1" x14ac:dyDescent="0.25">
      <c r="A33" s="17">
        <v>26</v>
      </c>
      <c r="B33" s="18">
        <v>2022002130144</v>
      </c>
      <c r="C33" s="19">
        <v>44893</v>
      </c>
      <c r="D33" s="30" t="s">
        <v>80</v>
      </c>
      <c r="E33" s="30" t="s">
        <v>81</v>
      </c>
      <c r="F33" s="22" t="s">
        <v>74</v>
      </c>
      <c r="G33" s="26" t="s">
        <v>82</v>
      </c>
      <c r="H33" s="52" t="s">
        <v>24</v>
      </c>
      <c r="I33" s="32">
        <v>45091</v>
      </c>
      <c r="J33" s="32">
        <v>45183</v>
      </c>
      <c r="K33" s="55">
        <v>100</v>
      </c>
      <c r="L33" s="56">
        <v>300000000</v>
      </c>
      <c r="M33" s="33"/>
      <c r="N33" s="28"/>
    </row>
    <row r="34" spans="1:15" ht="63.75" customHeight="1" x14ac:dyDescent="0.25">
      <c r="A34" s="17">
        <v>27</v>
      </c>
      <c r="B34" s="18">
        <v>2023002130004</v>
      </c>
      <c r="C34" s="17"/>
      <c r="D34" s="30" t="s">
        <v>83</v>
      </c>
      <c r="E34" s="30" t="s">
        <v>84</v>
      </c>
      <c r="F34" s="22" t="s">
        <v>74</v>
      </c>
      <c r="G34" s="26">
        <v>576601720</v>
      </c>
      <c r="H34" s="52" t="s">
        <v>24</v>
      </c>
      <c r="I34" s="32">
        <v>45044</v>
      </c>
      <c r="J34" s="32">
        <v>45166</v>
      </c>
      <c r="K34" s="55">
        <v>100</v>
      </c>
      <c r="L34" s="56">
        <v>576601720</v>
      </c>
      <c r="M34" s="33"/>
      <c r="N34" s="28"/>
    </row>
    <row r="35" spans="1:15" ht="63" x14ac:dyDescent="0.25">
      <c r="A35" s="17">
        <v>28</v>
      </c>
      <c r="B35" s="18">
        <v>2023002130005</v>
      </c>
      <c r="C35" s="19">
        <v>44937</v>
      </c>
      <c r="D35" s="20" t="s">
        <v>85</v>
      </c>
      <c r="E35" s="21" t="s">
        <v>86</v>
      </c>
      <c r="F35" s="22" t="s">
        <v>74</v>
      </c>
      <c r="G35" s="45">
        <v>6938855733</v>
      </c>
      <c r="H35" s="22" t="s">
        <v>87</v>
      </c>
      <c r="I35" s="32">
        <v>45078</v>
      </c>
      <c r="J35" s="32">
        <v>45261</v>
      </c>
      <c r="K35" s="55">
        <v>100</v>
      </c>
      <c r="L35" s="56">
        <v>4447356062</v>
      </c>
      <c r="M35" s="33" t="s">
        <v>88</v>
      </c>
      <c r="N35" s="28"/>
    </row>
    <row r="36" spans="1:15" ht="63" x14ac:dyDescent="0.25">
      <c r="A36" s="17">
        <v>29</v>
      </c>
      <c r="B36" s="57">
        <v>2023002130006</v>
      </c>
      <c r="C36" s="19">
        <v>44937</v>
      </c>
      <c r="D36" s="21" t="s">
        <v>89</v>
      </c>
      <c r="E36" s="21" t="s">
        <v>90</v>
      </c>
      <c r="F36" s="22" t="s">
        <v>74</v>
      </c>
      <c r="G36" s="45">
        <v>571428571</v>
      </c>
      <c r="H36" s="22" t="s">
        <v>24</v>
      </c>
      <c r="I36" s="32">
        <v>45057</v>
      </c>
      <c r="J36" s="32">
        <v>45271</v>
      </c>
      <c r="K36" s="55">
        <v>100</v>
      </c>
      <c r="L36" s="56">
        <v>160000000</v>
      </c>
      <c r="M36" s="33"/>
      <c r="N36" s="28"/>
      <c r="O36" s="28"/>
    </row>
    <row r="37" spans="1:15" ht="52.5" x14ac:dyDescent="0.25">
      <c r="A37" s="17">
        <v>30</v>
      </c>
      <c r="B37" s="18">
        <v>2023002130007</v>
      </c>
      <c r="C37" s="19">
        <v>44937</v>
      </c>
      <c r="D37" s="20" t="s">
        <v>91</v>
      </c>
      <c r="E37" s="21" t="s">
        <v>92</v>
      </c>
      <c r="F37" s="22" t="s">
        <v>74</v>
      </c>
      <c r="G37" s="45">
        <v>150000000</v>
      </c>
      <c r="H37" s="22" t="s">
        <v>24</v>
      </c>
      <c r="I37" s="22" t="s">
        <v>93</v>
      </c>
      <c r="J37" s="22" t="s">
        <v>93</v>
      </c>
      <c r="K37" s="55">
        <v>100</v>
      </c>
      <c r="L37" s="56">
        <v>0</v>
      </c>
      <c r="M37" s="33" t="s">
        <v>94</v>
      </c>
      <c r="N37" s="28"/>
      <c r="O37" s="28"/>
    </row>
    <row r="38" spans="1:15" ht="53.25" customHeight="1" x14ac:dyDescent="0.25">
      <c r="A38" s="17">
        <v>31</v>
      </c>
      <c r="B38" s="58">
        <v>2023002130008</v>
      </c>
      <c r="C38" s="19">
        <v>44937</v>
      </c>
      <c r="D38" s="59" t="s">
        <v>95</v>
      </c>
      <c r="E38" s="59" t="s">
        <v>96</v>
      </c>
      <c r="F38" s="22" t="s">
        <v>74</v>
      </c>
      <c r="G38" s="60">
        <v>4000000000</v>
      </c>
      <c r="H38" s="22" t="s">
        <v>24</v>
      </c>
      <c r="I38" s="32">
        <v>45090</v>
      </c>
      <c r="J38" s="22" t="s">
        <v>93</v>
      </c>
      <c r="K38" s="55">
        <v>33</v>
      </c>
      <c r="L38" s="56">
        <v>1050000051</v>
      </c>
      <c r="M38" s="33"/>
      <c r="N38" s="28"/>
      <c r="O38" s="28"/>
    </row>
    <row r="39" spans="1:15" ht="51" customHeight="1" x14ac:dyDescent="0.25">
      <c r="A39" s="17">
        <v>32</v>
      </c>
      <c r="B39" s="58">
        <v>2023002130009</v>
      </c>
      <c r="C39" s="19">
        <v>44937</v>
      </c>
      <c r="D39" s="21" t="s">
        <v>97</v>
      </c>
      <c r="E39" s="21" t="s">
        <v>98</v>
      </c>
      <c r="F39" s="22" t="s">
        <v>74</v>
      </c>
      <c r="G39" s="26" t="s">
        <v>99</v>
      </c>
      <c r="H39" s="22" t="s">
        <v>24</v>
      </c>
      <c r="I39" s="61">
        <v>45078</v>
      </c>
      <c r="J39" s="61">
        <v>45231</v>
      </c>
      <c r="K39" s="55">
        <v>100</v>
      </c>
      <c r="L39" s="56">
        <v>468000000</v>
      </c>
      <c r="M39" s="33"/>
      <c r="N39" s="28"/>
      <c r="O39" s="28"/>
    </row>
    <row r="40" spans="1:15" s="73" customFormat="1" ht="47.25" customHeight="1" x14ac:dyDescent="0.25">
      <c r="A40" s="62">
        <v>33</v>
      </c>
      <c r="B40" s="63">
        <v>2016002130004</v>
      </c>
      <c r="C40" s="64">
        <v>42724</v>
      </c>
      <c r="D40" s="65" t="s">
        <v>100</v>
      </c>
      <c r="E40" s="65" t="s">
        <v>100</v>
      </c>
      <c r="F40" s="66" t="s">
        <v>101</v>
      </c>
      <c r="G40" s="67">
        <v>1341553235.51</v>
      </c>
      <c r="H40" s="66" t="s">
        <v>102</v>
      </c>
      <c r="I40" s="68">
        <v>43063</v>
      </c>
      <c r="J40" s="69" t="s">
        <v>103</v>
      </c>
      <c r="K40" s="70" t="s">
        <v>104</v>
      </c>
      <c r="L40" s="71">
        <v>5350787978</v>
      </c>
      <c r="M40" s="72" t="s">
        <v>105</v>
      </c>
    </row>
    <row r="41" spans="1:15" ht="21" customHeight="1" x14ac:dyDescent="0.25">
      <c r="A41" s="62">
        <v>34</v>
      </c>
      <c r="B41" s="63">
        <v>2021002130256</v>
      </c>
      <c r="C41" s="64">
        <v>44474</v>
      </c>
      <c r="D41" s="65" t="s">
        <v>106</v>
      </c>
      <c r="E41" s="65" t="s">
        <v>106</v>
      </c>
      <c r="F41" s="66" t="s">
        <v>101</v>
      </c>
      <c r="G41" s="26">
        <v>169980000</v>
      </c>
      <c r="H41" s="74" t="s">
        <v>107</v>
      </c>
      <c r="I41" s="75">
        <v>44655</v>
      </c>
      <c r="J41" s="75">
        <v>45033</v>
      </c>
      <c r="K41" s="76">
        <v>100</v>
      </c>
      <c r="L41" s="76">
        <v>1536207756</v>
      </c>
      <c r="M41" s="72" t="s">
        <v>108</v>
      </c>
    </row>
    <row r="42" spans="1:15" ht="21" customHeight="1" x14ac:dyDescent="0.25">
      <c r="A42" s="62">
        <v>35</v>
      </c>
      <c r="B42" s="63">
        <v>2021002130247</v>
      </c>
      <c r="C42" s="64">
        <v>44439</v>
      </c>
      <c r="D42" s="65" t="s">
        <v>109</v>
      </c>
      <c r="E42" s="65" t="s">
        <v>109</v>
      </c>
      <c r="F42" s="77" t="s">
        <v>101</v>
      </c>
      <c r="G42" s="26">
        <v>486353268</v>
      </c>
      <c r="H42" s="78" t="s">
        <v>24</v>
      </c>
      <c r="I42" s="75">
        <v>44636</v>
      </c>
      <c r="J42" s="75">
        <v>45275</v>
      </c>
      <c r="K42" s="76">
        <v>68</v>
      </c>
      <c r="L42" s="76">
        <v>5779230275</v>
      </c>
      <c r="M42" s="72" t="s">
        <v>108</v>
      </c>
    </row>
    <row r="43" spans="1:15" ht="45" customHeight="1" x14ac:dyDescent="0.25">
      <c r="A43" s="17">
        <v>36</v>
      </c>
      <c r="B43" s="79">
        <v>2022002130146</v>
      </c>
      <c r="C43" s="80">
        <v>44915</v>
      </c>
      <c r="D43" s="81" t="s">
        <v>110</v>
      </c>
      <c r="E43" s="81" t="s">
        <v>110</v>
      </c>
      <c r="F43" s="37" t="s">
        <v>101</v>
      </c>
      <c r="G43" s="53">
        <v>1098825000</v>
      </c>
      <c r="H43" s="52" t="s">
        <v>24</v>
      </c>
      <c r="I43" s="82">
        <v>44959</v>
      </c>
      <c r="J43" s="25">
        <v>45280</v>
      </c>
      <c r="K43" s="83">
        <v>100</v>
      </c>
      <c r="L43" s="53">
        <v>1098825000</v>
      </c>
      <c r="M43" s="46" t="s">
        <v>111</v>
      </c>
    </row>
    <row r="44" spans="1:15" ht="63" customHeight="1" x14ac:dyDescent="0.25">
      <c r="A44" s="17">
        <v>37</v>
      </c>
      <c r="B44" s="79">
        <v>2023002130019</v>
      </c>
      <c r="C44" s="80">
        <v>44915</v>
      </c>
      <c r="D44" s="81" t="s">
        <v>112</v>
      </c>
      <c r="E44" s="81" t="s">
        <v>112</v>
      </c>
      <c r="F44" s="37" t="s">
        <v>101</v>
      </c>
      <c r="G44" s="53">
        <v>170000000</v>
      </c>
      <c r="H44" s="52" t="s">
        <v>24</v>
      </c>
      <c r="I44" s="82">
        <v>44959</v>
      </c>
      <c r="J44" s="25">
        <v>45101</v>
      </c>
      <c r="K44" s="83">
        <v>100</v>
      </c>
      <c r="L44" s="53">
        <v>170000000</v>
      </c>
      <c r="M44" s="46" t="s">
        <v>111</v>
      </c>
    </row>
    <row r="45" spans="1:15" ht="52.5" x14ac:dyDescent="0.25">
      <c r="A45" s="17">
        <v>38</v>
      </c>
      <c r="B45" s="18">
        <v>2022002130169</v>
      </c>
      <c r="C45" s="19">
        <v>44945</v>
      </c>
      <c r="D45" s="30" t="s">
        <v>113</v>
      </c>
      <c r="E45" s="30" t="s">
        <v>114</v>
      </c>
      <c r="F45" s="22" t="s">
        <v>115</v>
      </c>
      <c r="G45" s="54">
        <v>249900000</v>
      </c>
      <c r="H45" s="22" t="s">
        <v>116</v>
      </c>
      <c r="I45" s="32">
        <v>44967</v>
      </c>
      <c r="J45" s="32">
        <v>45290</v>
      </c>
      <c r="K45" s="34">
        <v>100</v>
      </c>
      <c r="L45" s="84">
        <f t="shared" ref="L45:L70" si="0">G45*K45</f>
        <v>24990000000</v>
      </c>
      <c r="M45" s="33" t="s">
        <v>117</v>
      </c>
    </row>
    <row r="46" spans="1:15" ht="60" customHeight="1" x14ac:dyDescent="0.25">
      <c r="A46" s="17">
        <v>39</v>
      </c>
      <c r="B46" s="18">
        <v>2022002130167</v>
      </c>
      <c r="C46" s="19">
        <v>44939</v>
      </c>
      <c r="D46" s="20" t="s">
        <v>118</v>
      </c>
      <c r="E46" s="30" t="s">
        <v>119</v>
      </c>
      <c r="F46" s="22" t="s">
        <v>115</v>
      </c>
      <c r="G46" s="42">
        <v>393900000</v>
      </c>
      <c r="H46" s="22" t="s">
        <v>120</v>
      </c>
      <c r="I46" s="32">
        <v>44974</v>
      </c>
      <c r="J46" s="32">
        <v>45291</v>
      </c>
      <c r="K46" s="34">
        <v>100</v>
      </c>
      <c r="L46" s="84">
        <f t="shared" si="0"/>
        <v>39390000000</v>
      </c>
      <c r="M46" s="33" t="s">
        <v>121</v>
      </c>
    </row>
    <row r="47" spans="1:15" ht="63" x14ac:dyDescent="0.25">
      <c r="A47" s="17">
        <v>39</v>
      </c>
      <c r="B47" s="18">
        <v>2022002130171</v>
      </c>
      <c r="C47" s="19">
        <v>44945</v>
      </c>
      <c r="D47" s="30" t="s">
        <v>122</v>
      </c>
      <c r="E47" s="30" t="s">
        <v>123</v>
      </c>
      <c r="F47" s="22" t="s">
        <v>115</v>
      </c>
      <c r="G47" s="42">
        <v>3319250000</v>
      </c>
      <c r="H47" s="22" t="s">
        <v>120</v>
      </c>
      <c r="I47" s="32">
        <v>45001</v>
      </c>
      <c r="J47" s="32">
        <v>45275</v>
      </c>
      <c r="K47" s="34">
        <v>100</v>
      </c>
      <c r="L47" s="84">
        <f t="shared" si="0"/>
        <v>331925000000</v>
      </c>
      <c r="M47" s="33" t="s">
        <v>124</v>
      </c>
    </row>
    <row r="48" spans="1:15" ht="42" x14ac:dyDescent="0.25">
      <c r="A48" s="17">
        <v>40</v>
      </c>
      <c r="B48" s="18">
        <v>2022002130166</v>
      </c>
      <c r="C48" s="19">
        <v>44939</v>
      </c>
      <c r="D48" s="20" t="s">
        <v>125</v>
      </c>
      <c r="E48" s="21" t="s">
        <v>125</v>
      </c>
      <c r="F48" s="22" t="s">
        <v>115</v>
      </c>
      <c r="G48" s="45">
        <v>399850000</v>
      </c>
      <c r="H48" s="24" t="s">
        <v>24</v>
      </c>
      <c r="I48" s="32">
        <v>45002</v>
      </c>
      <c r="J48" s="32">
        <v>45276</v>
      </c>
      <c r="K48" s="60">
        <v>100</v>
      </c>
      <c r="L48" s="84">
        <f t="shared" si="0"/>
        <v>39985000000</v>
      </c>
      <c r="M48" s="33" t="s">
        <v>126</v>
      </c>
    </row>
    <row r="49" spans="1:13" ht="48.75" customHeight="1" x14ac:dyDescent="0.25">
      <c r="A49" s="17">
        <v>41</v>
      </c>
      <c r="B49" s="85" t="s">
        <v>127</v>
      </c>
      <c r="C49" s="19">
        <v>44945</v>
      </c>
      <c r="D49" s="20" t="s">
        <v>128</v>
      </c>
      <c r="E49" s="30" t="s">
        <v>129</v>
      </c>
      <c r="F49" s="22" t="s">
        <v>115</v>
      </c>
      <c r="G49" s="54">
        <v>876000000</v>
      </c>
      <c r="H49" s="22" t="s">
        <v>120</v>
      </c>
      <c r="I49" s="32">
        <v>45017</v>
      </c>
      <c r="J49" s="32">
        <v>45290</v>
      </c>
      <c r="K49" s="34">
        <v>100</v>
      </c>
      <c r="L49" s="84">
        <f t="shared" si="0"/>
        <v>87600000000</v>
      </c>
      <c r="M49" s="33" t="s">
        <v>130</v>
      </c>
    </row>
    <row r="50" spans="1:13" ht="41.25" customHeight="1" x14ac:dyDescent="0.25">
      <c r="A50" s="17">
        <v>42</v>
      </c>
      <c r="B50" s="86">
        <v>2022002130156</v>
      </c>
      <c r="C50" s="19">
        <v>44921</v>
      </c>
      <c r="D50" s="87" t="s">
        <v>131</v>
      </c>
      <c r="E50" s="87" t="s">
        <v>131</v>
      </c>
      <c r="F50" s="22" t="s">
        <v>115</v>
      </c>
      <c r="G50" s="88">
        <v>124790000</v>
      </c>
      <c r="H50" s="37" t="s">
        <v>24</v>
      </c>
      <c r="I50" s="38">
        <v>45070</v>
      </c>
      <c r="J50" s="38">
        <v>45162</v>
      </c>
      <c r="K50" s="60">
        <v>100</v>
      </c>
      <c r="L50" s="84">
        <f t="shared" si="0"/>
        <v>12479000000</v>
      </c>
      <c r="M50" s="27" t="s">
        <v>132</v>
      </c>
    </row>
    <row r="51" spans="1:13" ht="42" x14ac:dyDescent="0.25">
      <c r="A51" s="17">
        <v>43</v>
      </c>
      <c r="B51" s="18">
        <v>2022002130155</v>
      </c>
      <c r="C51" s="19">
        <v>44921</v>
      </c>
      <c r="D51" s="87" t="s">
        <v>133</v>
      </c>
      <c r="E51" s="87" t="s">
        <v>133</v>
      </c>
      <c r="F51" s="22" t="s">
        <v>115</v>
      </c>
      <c r="G51" s="40">
        <v>124945000</v>
      </c>
      <c r="H51" s="37" t="s">
        <v>24</v>
      </c>
      <c r="I51" s="38">
        <v>45070</v>
      </c>
      <c r="J51" s="38">
        <v>45162</v>
      </c>
      <c r="K51" s="60">
        <v>100</v>
      </c>
      <c r="L51" s="84">
        <f t="shared" si="0"/>
        <v>12494500000</v>
      </c>
      <c r="M51" s="27" t="s">
        <v>132</v>
      </c>
    </row>
    <row r="52" spans="1:13" ht="31.5" x14ac:dyDescent="0.25">
      <c r="A52" s="17">
        <v>44</v>
      </c>
      <c r="B52" s="58">
        <v>2022002130157</v>
      </c>
      <c r="C52" s="19">
        <v>44921</v>
      </c>
      <c r="D52" s="87" t="s">
        <v>134</v>
      </c>
      <c r="E52" s="87" t="s">
        <v>134</v>
      </c>
      <c r="F52" s="22" t="s">
        <v>115</v>
      </c>
      <c r="G52" s="89">
        <v>124975000</v>
      </c>
      <c r="H52" s="37" t="s">
        <v>24</v>
      </c>
      <c r="I52" s="38">
        <v>45070</v>
      </c>
      <c r="J52" s="38">
        <v>45162</v>
      </c>
      <c r="K52" s="60">
        <v>100</v>
      </c>
      <c r="L52" s="90">
        <f t="shared" si="0"/>
        <v>12497500000</v>
      </c>
      <c r="M52" s="27" t="s">
        <v>132</v>
      </c>
    </row>
    <row r="53" spans="1:13" ht="31.5" x14ac:dyDescent="0.25">
      <c r="A53" s="17">
        <v>45</v>
      </c>
      <c r="B53" s="57">
        <v>2022002130158</v>
      </c>
      <c r="C53" s="19">
        <v>44921</v>
      </c>
      <c r="D53" s="87" t="s">
        <v>135</v>
      </c>
      <c r="E53" s="87" t="s">
        <v>135</v>
      </c>
      <c r="F53" s="22" t="s">
        <v>115</v>
      </c>
      <c r="G53" s="89">
        <v>124975000</v>
      </c>
      <c r="H53" s="37" t="s">
        <v>24</v>
      </c>
      <c r="I53" s="38">
        <v>45070</v>
      </c>
      <c r="J53" s="38">
        <v>45162</v>
      </c>
      <c r="K53" s="60">
        <v>100</v>
      </c>
      <c r="L53" s="90">
        <f t="shared" si="0"/>
        <v>12497500000</v>
      </c>
      <c r="M53" s="27" t="s">
        <v>132</v>
      </c>
    </row>
    <row r="54" spans="1:13" ht="31.5" x14ac:dyDescent="0.25">
      <c r="A54" s="17">
        <v>46</v>
      </c>
      <c r="B54" s="91">
        <v>2022002130159</v>
      </c>
      <c r="C54" s="19">
        <v>44921</v>
      </c>
      <c r="D54" s="87" t="s">
        <v>136</v>
      </c>
      <c r="E54" s="87" t="s">
        <v>136</v>
      </c>
      <c r="F54" s="22" t="s">
        <v>115</v>
      </c>
      <c r="G54" s="60">
        <v>124420000</v>
      </c>
      <c r="H54" s="37" t="s">
        <v>24</v>
      </c>
      <c r="I54" s="38">
        <v>45070</v>
      </c>
      <c r="J54" s="38">
        <v>45162</v>
      </c>
      <c r="K54" s="60">
        <v>100</v>
      </c>
      <c r="L54" s="84">
        <f t="shared" si="0"/>
        <v>12442000000</v>
      </c>
      <c r="M54" s="27" t="s">
        <v>132</v>
      </c>
    </row>
    <row r="55" spans="1:13" ht="31.5" x14ac:dyDescent="0.25">
      <c r="A55" s="17">
        <v>47</v>
      </c>
      <c r="B55" s="91">
        <v>2022002130172</v>
      </c>
      <c r="C55" s="19">
        <v>44945</v>
      </c>
      <c r="D55" s="92" t="s">
        <v>137</v>
      </c>
      <c r="E55" s="87" t="s">
        <v>137</v>
      </c>
      <c r="F55" s="22" t="s">
        <v>115</v>
      </c>
      <c r="G55" s="60">
        <v>124980000</v>
      </c>
      <c r="H55" s="37" t="s">
        <v>24</v>
      </c>
      <c r="I55" s="38">
        <v>45070</v>
      </c>
      <c r="J55" s="38">
        <v>45162</v>
      </c>
      <c r="K55" s="60">
        <v>100</v>
      </c>
      <c r="L55" s="84">
        <f t="shared" si="0"/>
        <v>12498000000</v>
      </c>
      <c r="M55" s="27" t="s">
        <v>132</v>
      </c>
    </row>
    <row r="56" spans="1:13" ht="31.5" x14ac:dyDescent="0.25">
      <c r="A56" s="17">
        <v>48</v>
      </c>
      <c r="B56" s="91">
        <v>2023002130011</v>
      </c>
      <c r="C56" s="19">
        <v>44950</v>
      </c>
      <c r="D56" s="87" t="s">
        <v>138</v>
      </c>
      <c r="E56" s="87" t="s">
        <v>138</v>
      </c>
      <c r="F56" s="22" t="s">
        <v>115</v>
      </c>
      <c r="G56" s="51">
        <v>125000000</v>
      </c>
      <c r="H56" s="37" t="s">
        <v>24</v>
      </c>
      <c r="I56" s="38">
        <v>45075</v>
      </c>
      <c r="J56" s="38">
        <v>45166</v>
      </c>
      <c r="K56" s="60">
        <v>100</v>
      </c>
      <c r="L56" s="84">
        <f t="shared" si="0"/>
        <v>12500000000</v>
      </c>
      <c r="M56" s="27" t="s">
        <v>139</v>
      </c>
    </row>
    <row r="57" spans="1:13" ht="32.25" customHeight="1" x14ac:dyDescent="0.25">
      <c r="A57" s="17">
        <v>49</v>
      </c>
      <c r="B57" s="91">
        <v>2023002130025</v>
      </c>
      <c r="C57" s="19">
        <v>44952</v>
      </c>
      <c r="D57" s="87" t="s">
        <v>140</v>
      </c>
      <c r="E57" s="87" t="s">
        <v>140</v>
      </c>
      <c r="F57" s="22" t="s">
        <v>115</v>
      </c>
      <c r="G57" s="60">
        <v>125000000</v>
      </c>
      <c r="H57" s="37" t="s">
        <v>24</v>
      </c>
      <c r="I57" s="38">
        <v>45083</v>
      </c>
      <c r="J57" s="38">
        <v>45174</v>
      </c>
      <c r="K57" s="60">
        <v>100</v>
      </c>
      <c r="L57" s="84">
        <f t="shared" si="0"/>
        <v>12500000000</v>
      </c>
      <c r="M57" s="27" t="s">
        <v>141</v>
      </c>
    </row>
    <row r="58" spans="1:13" ht="48.75" customHeight="1" x14ac:dyDescent="0.25">
      <c r="A58" s="17">
        <v>50</v>
      </c>
      <c r="B58" s="91">
        <v>2023002130010</v>
      </c>
      <c r="C58" s="80">
        <v>44999</v>
      </c>
      <c r="D58" s="87" t="s">
        <v>142</v>
      </c>
      <c r="E58" s="87" t="s">
        <v>142</v>
      </c>
      <c r="F58" s="22" t="s">
        <v>115</v>
      </c>
      <c r="G58" s="45">
        <v>600000000</v>
      </c>
      <c r="H58" s="37" t="s">
        <v>24</v>
      </c>
      <c r="I58" s="82">
        <v>45093</v>
      </c>
      <c r="J58" s="25">
        <v>45245</v>
      </c>
      <c r="K58" s="60">
        <v>100</v>
      </c>
      <c r="L58" s="84">
        <f t="shared" si="0"/>
        <v>60000000000</v>
      </c>
      <c r="M58" s="27" t="s">
        <v>143</v>
      </c>
    </row>
    <row r="59" spans="1:13" ht="57.75" customHeight="1" x14ac:dyDescent="0.25">
      <c r="A59" s="17">
        <v>51</v>
      </c>
      <c r="B59" s="93">
        <v>2023002130083</v>
      </c>
      <c r="C59" s="80">
        <v>45071</v>
      </c>
      <c r="D59" s="87" t="s">
        <v>144</v>
      </c>
      <c r="E59" s="21" t="s">
        <v>145</v>
      </c>
      <c r="F59" s="22" t="s">
        <v>115</v>
      </c>
      <c r="G59" s="60">
        <v>499500000</v>
      </c>
      <c r="H59" s="37" t="s">
        <v>120</v>
      </c>
      <c r="I59" s="82">
        <v>45120</v>
      </c>
      <c r="J59" s="25">
        <v>45211</v>
      </c>
      <c r="K59" s="60">
        <v>100</v>
      </c>
      <c r="L59" s="84">
        <f t="shared" si="0"/>
        <v>49950000000</v>
      </c>
      <c r="M59" s="27" t="s">
        <v>146</v>
      </c>
    </row>
    <row r="60" spans="1:13" ht="54.75" customHeight="1" x14ac:dyDescent="0.25">
      <c r="A60" s="17">
        <v>52</v>
      </c>
      <c r="B60" s="48">
        <v>2023002130072</v>
      </c>
      <c r="C60" s="80">
        <v>45041</v>
      </c>
      <c r="D60" s="94" t="s">
        <v>147</v>
      </c>
      <c r="E60" s="21" t="s">
        <v>148</v>
      </c>
      <c r="F60" s="22" t="s">
        <v>115</v>
      </c>
      <c r="G60" s="60">
        <v>377858770</v>
      </c>
      <c r="H60" s="37" t="s">
        <v>120</v>
      </c>
      <c r="I60" s="82">
        <v>45135</v>
      </c>
      <c r="J60" s="25">
        <v>45226</v>
      </c>
      <c r="K60" s="60">
        <v>100</v>
      </c>
      <c r="L60" s="84">
        <f t="shared" si="0"/>
        <v>37785877000</v>
      </c>
      <c r="M60" s="27" t="s">
        <v>149</v>
      </c>
    </row>
    <row r="61" spans="1:13" ht="36.75" customHeight="1" x14ac:dyDescent="0.25">
      <c r="A61" s="17">
        <v>53</v>
      </c>
      <c r="B61" s="48">
        <v>2023002130012</v>
      </c>
      <c r="C61" s="80">
        <v>45002</v>
      </c>
      <c r="D61" s="94" t="s">
        <v>150</v>
      </c>
      <c r="E61" s="94" t="s">
        <v>151</v>
      </c>
      <c r="F61" s="22" t="s">
        <v>115</v>
      </c>
      <c r="G61" s="60">
        <v>550000000</v>
      </c>
      <c r="H61" s="37" t="s">
        <v>120</v>
      </c>
      <c r="I61" s="82">
        <v>45135</v>
      </c>
      <c r="J61" s="25">
        <v>45226</v>
      </c>
      <c r="K61" s="60">
        <v>100</v>
      </c>
      <c r="L61" s="84">
        <f t="shared" si="0"/>
        <v>55000000000</v>
      </c>
      <c r="M61" s="27" t="s">
        <v>152</v>
      </c>
    </row>
    <row r="62" spans="1:13" ht="39.75" customHeight="1" x14ac:dyDescent="0.25">
      <c r="A62" s="17">
        <v>54</v>
      </c>
      <c r="B62" s="48">
        <v>2023002130085</v>
      </c>
      <c r="C62" s="80">
        <v>45071</v>
      </c>
      <c r="D62" s="94" t="s">
        <v>153</v>
      </c>
      <c r="E62" s="94" t="s">
        <v>154</v>
      </c>
      <c r="F62" s="22" t="s">
        <v>115</v>
      </c>
      <c r="G62" s="53">
        <v>499850000</v>
      </c>
      <c r="H62" s="37" t="s">
        <v>120</v>
      </c>
      <c r="I62" s="82">
        <v>45140</v>
      </c>
      <c r="J62" s="25">
        <v>45231</v>
      </c>
      <c r="K62" s="60">
        <v>100</v>
      </c>
      <c r="L62" s="84">
        <f t="shared" si="0"/>
        <v>49985000000</v>
      </c>
      <c r="M62" s="27" t="s">
        <v>155</v>
      </c>
    </row>
    <row r="63" spans="1:13" ht="37.5" customHeight="1" x14ac:dyDescent="0.25">
      <c r="A63" s="17">
        <v>55</v>
      </c>
      <c r="B63" s="48">
        <v>2023002130101</v>
      </c>
      <c r="C63" s="80">
        <v>45083</v>
      </c>
      <c r="D63" s="94" t="s">
        <v>156</v>
      </c>
      <c r="E63" s="21" t="s">
        <v>157</v>
      </c>
      <c r="F63" s="22" t="s">
        <v>115</v>
      </c>
      <c r="G63" s="53">
        <v>499900000</v>
      </c>
      <c r="H63" s="37" t="s">
        <v>120</v>
      </c>
      <c r="I63" s="82">
        <v>45171</v>
      </c>
      <c r="J63" s="25">
        <v>45261</v>
      </c>
      <c r="K63" s="60">
        <v>100</v>
      </c>
      <c r="L63" s="84">
        <f t="shared" si="0"/>
        <v>49990000000</v>
      </c>
      <c r="M63" s="27" t="s">
        <v>158</v>
      </c>
    </row>
    <row r="64" spans="1:13" ht="37.5" customHeight="1" x14ac:dyDescent="0.25">
      <c r="A64" s="17">
        <v>56</v>
      </c>
      <c r="B64" s="48">
        <v>2021002130419</v>
      </c>
      <c r="C64" s="80">
        <v>45002</v>
      </c>
      <c r="D64" s="59" t="s">
        <v>159</v>
      </c>
      <c r="E64" s="21" t="s">
        <v>160</v>
      </c>
      <c r="F64" s="22" t="s">
        <v>115</v>
      </c>
      <c r="G64" s="60">
        <v>1300000000</v>
      </c>
      <c r="H64" s="22" t="s">
        <v>120</v>
      </c>
      <c r="I64" s="82">
        <v>45199</v>
      </c>
      <c r="J64" s="25">
        <v>45290</v>
      </c>
      <c r="K64" s="60">
        <v>100</v>
      </c>
      <c r="L64" s="84">
        <f t="shared" si="0"/>
        <v>130000000000</v>
      </c>
      <c r="M64" s="27" t="s">
        <v>161</v>
      </c>
    </row>
    <row r="65" spans="1:16" ht="43.5" customHeight="1" x14ac:dyDescent="0.25">
      <c r="A65" s="17">
        <v>57</v>
      </c>
      <c r="B65" s="48">
        <v>2023002130084</v>
      </c>
      <c r="C65" s="80">
        <v>45071</v>
      </c>
      <c r="D65" s="94" t="s">
        <v>162</v>
      </c>
      <c r="E65" s="21" t="s">
        <v>163</v>
      </c>
      <c r="F65" s="22" t="s">
        <v>115</v>
      </c>
      <c r="G65" s="51">
        <v>149925000</v>
      </c>
      <c r="H65" s="37" t="s">
        <v>120</v>
      </c>
      <c r="I65" s="82">
        <v>45198</v>
      </c>
      <c r="J65" s="25">
        <v>45228</v>
      </c>
      <c r="K65" s="60">
        <v>100</v>
      </c>
      <c r="L65" s="53">
        <f t="shared" si="0"/>
        <v>14992500000</v>
      </c>
      <c r="M65" s="27" t="s">
        <v>164</v>
      </c>
    </row>
    <row r="66" spans="1:16" ht="63" x14ac:dyDescent="0.25">
      <c r="A66" s="17">
        <v>58</v>
      </c>
      <c r="B66" s="48">
        <v>2023002130117</v>
      </c>
      <c r="C66" s="80">
        <v>45142</v>
      </c>
      <c r="D66" s="94" t="s">
        <v>165</v>
      </c>
      <c r="E66" s="21" t="s">
        <v>166</v>
      </c>
      <c r="F66" s="22" t="s">
        <v>115</v>
      </c>
      <c r="G66" s="53">
        <v>140000000</v>
      </c>
      <c r="H66" s="52" t="s">
        <v>167</v>
      </c>
      <c r="I66" s="82">
        <v>45217</v>
      </c>
      <c r="J66" s="25">
        <v>45247</v>
      </c>
      <c r="K66" s="53">
        <v>100</v>
      </c>
      <c r="L66" s="53">
        <f t="shared" si="0"/>
        <v>14000000000</v>
      </c>
      <c r="M66" s="27" t="s">
        <v>168</v>
      </c>
    </row>
    <row r="67" spans="1:16" ht="45" customHeight="1" x14ac:dyDescent="0.25">
      <c r="A67" s="17">
        <v>59</v>
      </c>
      <c r="B67" s="48">
        <v>2023002130098</v>
      </c>
      <c r="C67" s="80">
        <v>45083</v>
      </c>
      <c r="D67" s="94" t="s">
        <v>169</v>
      </c>
      <c r="E67" s="21" t="s">
        <v>170</v>
      </c>
      <c r="F67" s="22" t="s">
        <v>115</v>
      </c>
      <c r="G67" s="51">
        <v>106020000</v>
      </c>
      <c r="H67" s="52" t="s">
        <v>120</v>
      </c>
      <c r="I67" s="82">
        <v>45224</v>
      </c>
      <c r="J67" s="25">
        <v>45254</v>
      </c>
      <c r="K67" s="53">
        <v>100</v>
      </c>
      <c r="L67" s="53">
        <f t="shared" si="0"/>
        <v>10602000000</v>
      </c>
      <c r="M67" s="27" t="s">
        <v>171</v>
      </c>
    </row>
    <row r="68" spans="1:16" ht="58.5" customHeight="1" x14ac:dyDescent="0.25">
      <c r="A68" s="17">
        <v>60</v>
      </c>
      <c r="B68" s="48">
        <v>2022002130173</v>
      </c>
      <c r="C68" s="80">
        <v>44978</v>
      </c>
      <c r="D68" s="94" t="s">
        <v>172</v>
      </c>
      <c r="E68" s="21" t="s">
        <v>173</v>
      </c>
      <c r="F68" s="22" t="s">
        <v>115</v>
      </c>
      <c r="G68" s="51">
        <v>1097975600</v>
      </c>
      <c r="H68" s="52" t="s">
        <v>120</v>
      </c>
      <c r="I68" s="82">
        <v>45238</v>
      </c>
      <c r="J68" s="25">
        <v>45267</v>
      </c>
      <c r="K68" s="53">
        <v>100</v>
      </c>
      <c r="L68" s="53">
        <f t="shared" si="0"/>
        <v>109797560000</v>
      </c>
      <c r="M68" s="27" t="s">
        <v>174</v>
      </c>
    </row>
    <row r="69" spans="1:16" ht="52.5" customHeight="1" x14ac:dyDescent="0.25">
      <c r="A69" s="17">
        <v>61</v>
      </c>
      <c r="B69" s="48">
        <v>2023002130095</v>
      </c>
      <c r="C69" s="80">
        <v>45098</v>
      </c>
      <c r="D69" s="94" t="s">
        <v>175</v>
      </c>
      <c r="E69" s="21" t="s">
        <v>176</v>
      </c>
      <c r="F69" s="22" t="s">
        <v>115</v>
      </c>
      <c r="G69" s="51">
        <v>380000000</v>
      </c>
      <c r="H69" s="52" t="s">
        <v>24</v>
      </c>
      <c r="I69" s="82">
        <v>45134</v>
      </c>
      <c r="J69" s="25">
        <v>45286</v>
      </c>
      <c r="K69" s="53">
        <v>100</v>
      </c>
      <c r="L69" s="53">
        <f t="shared" si="0"/>
        <v>38000000000</v>
      </c>
      <c r="M69" s="27" t="s">
        <v>177</v>
      </c>
    </row>
    <row r="70" spans="1:16" ht="59.25" customHeight="1" x14ac:dyDescent="0.25">
      <c r="A70" s="17">
        <v>62</v>
      </c>
      <c r="B70" s="95" t="s">
        <v>178</v>
      </c>
      <c r="C70" s="80">
        <v>44942</v>
      </c>
      <c r="D70" s="94" t="s">
        <v>179</v>
      </c>
      <c r="E70" s="21" t="s">
        <v>180</v>
      </c>
      <c r="F70" s="22" t="s">
        <v>115</v>
      </c>
      <c r="G70" s="51">
        <v>400000000</v>
      </c>
      <c r="H70" s="52" t="s">
        <v>24</v>
      </c>
      <c r="I70" s="82">
        <v>45261</v>
      </c>
      <c r="J70" s="25">
        <v>45291</v>
      </c>
      <c r="K70" s="53">
        <v>100</v>
      </c>
      <c r="L70" s="53">
        <f t="shared" si="0"/>
        <v>40000000000</v>
      </c>
      <c r="M70" s="27" t="s">
        <v>181</v>
      </c>
    </row>
    <row r="71" spans="1:16" ht="48.75" customHeight="1" x14ac:dyDescent="0.25">
      <c r="A71" s="17">
        <v>63</v>
      </c>
      <c r="B71" s="48">
        <v>2022002130081</v>
      </c>
      <c r="C71" s="80">
        <v>44942</v>
      </c>
      <c r="D71" s="21" t="s">
        <v>182</v>
      </c>
      <c r="E71" s="30" t="s">
        <v>183</v>
      </c>
      <c r="F71" s="22" t="s">
        <v>184</v>
      </c>
      <c r="G71" s="54">
        <v>700000000</v>
      </c>
      <c r="H71" s="52" t="s">
        <v>24</v>
      </c>
      <c r="I71" s="32">
        <v>45056</v>
      </c>
      <c r="J71" s="32">
        <v>45084</v>
      </c>
      <c r="K71" s="34">
        <v>100</v>
      </c>
      <c r="L71" s="96">
        <v>700000000</v>
      </c>
      <c r="M71" s="33" t="s">
        <v>185</v>
      </c>
    </row>
    <row r="72" spans="1:16" ht="63" x14ac:dyDescent="0.25">
      <c r="A72" s="17">
        <v>64</v>
      </c>
      <c r="B72" s="48">
        <v>2023002130001</v>
      </c>
      <c r="C72" s="19">
        <v>45098</v>
      </c>
      <c r="D72" s="21" t="s">
        <v>186</v>
      </c>
      <c r="E72" s="30" t="s">
        <v>187</v>
      </c>
      <c r="F72" s="22" t="s">
        <v>184</v>
      </c>
      <c r="G72" s="54">
        <v>116078550</v>
      </c>
      <c r="H72" s="52" t="s">
        <v>24</v>
      </c>
      <c r="I72" s="32">
        <v>45174</v>
      </c>
      <c r="J72" s="32">
        <v>45232</v>
      </c>
      <c r="K72" s="34">
        <v>100</v>
      </c>
      <c r="L72" s="96">
        <v>116078550</v>
      </c>
      <c r="M72" s="33" t="s">
        <v>185</v>
      </c>
    </row>
    <row r="73" spans="1:16" ht="73.5" x14ac:dyDescent="0.25">
      <c r="A73" s="17">
        <v>65</v>
      </c>
      <c r="B73" s="48">
        <v>2023002130002</v>
      </c>
      <c r="C73" s="17" t="s">
        <v>188</v>
      </c>
      <c r="D73" s="21" t="s">
        <v>189</v>
      </c>
      <c r="E73" s="30" t="s">
        <v>190</v>
      </c>
      <c r="F73" s="22" t="s">
        <v>184</v>
      </c>
      <c r="G73" s="96">
        <v>438000000</v>
      </c>
      <c r="H73" s="52" t="s">
        <v>24</v>
      </c>
      <c r="I73" s="32">
        <v>45223</v>
      </c>
      <c r="J73" s="32" t="s">
        <v>41</v>
      </c>
      <c r="K73" s="55">
        <v>20</v>
      </c>
      <c r="L73" s="97">
        <v>0</v>
      </c>
      <c r="M73" s="33" t="s">
        <v>191</v>
      </c>
    </row>
    <row r="74" spans="1:16" ht="84" x14ac:dyDescent="0.25">
      <c r="A74" s="17">
        <v>66</v>
      </c>
      <c r="B74" s="18">
        <v>2023002130052</v>
      </c>
      <c r="C74" s="17" t="s">
        <v>192</v>
      </c>
      <c r="D74" s="30" t="s">
        <v>193</v>
      </c>
      <c r="E74" s="30" t="s">
        <v>194</v>
      </c>
      <c r="F74" s="22" t="s">
        <v>184</v>
      </c>
      <c r="G74" s="97">
        <v>100000000</v>
      </c>
      <c r="H74" s="52" t="s">
        <v>24</v>
      </c>
      <c r="I74" s="32">
        <v>45219</v>
      </c>
      <c r="J74" s="32">
        <v>45280</v>
      </c>
      <c r="K74" s="55">
        <v>100</v>
      </c>
      <c r="L74" s="97">
        <v>100000000</v>
      </c>
      <c r="M74" s="33" t="s">
        <v>195</v>
      </c>
    </row>
    <row r="75" spans="1:16" ht="52.5" x14ac:dyDescent="0.25">
      <c r="A75" s="17">
        <v>67</v>
      </c>
      <c r="B75" s="18">
        <v>2023002130013</v>
      </c>
      <c r="C75" s="19" t="s">
        <v>196</v>
      </c>
      <c r="D75" s="20" t="s">
        <v>197</v>
      </c>
      <c r="E75" s="21" t="s">
        <v>198</v>
      </c>
      <c r="F75" s="22" t="s">
        <v>184</v>
      </c>
      <c r="G75" s="98">
        <v>151921450</v>
      </c>
      <c r="H75" s="52" t="s">
        <v>24</v>
      </c>
      <c r="I75" s="32">
        <v>45259</v>
      </c>
      <c r="J75" s="32">
        <v>45289</v>
      </c>
      <c r="K75" s="99">
        <v>100</v>
      </c>
      <c r="L75" s="97">
        <v>151921450</v>
      </c>
      <c r="M75" s="33" t="s">
        <v>195</v>
      </c>
    </row>
    <row r="76" spans="1:16" ht="63" x14ac:dyDescent="0.25">
      <c r="A76" s="17">
        <v>68</v>
      </c>
      <c r="B76" s="57">
        <v>2023002130057</v>
      </c>
      <c r="C76" s="19" t="s">
        <v>199</v>
      </c>
      <c r="D76" s="21" t="s">
        <v>200</v>
      </c>
      <c r="E76" s="100" t="s">
        <v>201</v>
      </c>
      <c r="F76" s="22" t="s">
        <v>184</v>
      </c>
      <c r="G76" s="98">
        <v>819050000</v>
      </c>
      <c r="H76" s="37" t="s">
        <v>202</v>
      </c>
      <c r="I76" s="38">
        <v>45202</v>
      </c>
      <c r="J76" s="32">
        <v>45291</v>
      </c>
      <c r="K76" s="99">
        <v>50</v>
      </c>
      <c r="L76" s="101">
        <v>78000000</v>
      </c>
      <c r="M76" s="33" t="s">
        <v>203</v>
      </c>
    </row>
    <row r="77" spans="1:16" ht="55.5" customHeight="1" x14ac:dyDescent="0.25">
      <c r="A77" s="17">
        <v>69</v>
      </c>
      <c r="B77" s="102">
        <v>2022002130065</v>
      </c>
      <c r="C77" s="80">
        <v>44802</v>
      </c>
      <c r="D77" s="103" t="s">
        <v>204</v>
      </c>
      <c r="E77" s="20" t="s">
        <v>205</v>
      </c>
      <c r="F77" s="22" t="s">
        <v>206</v>
      </c>
      <c r="G77" s="54">
        <v>1110000000</v>
      </c>
      <c r="H77" s="22" t="s">
        <v>207</v>
      </c>
      <c r="I77" s="32">
        <v>45105</v>
      </c>
      <c r="J77" s="32">
        <v>45473</v>
      </c>
      <c r="K77" s="104">
        <v>45</v>
      </c>
      <c r="L77" s="54">
        <v>550000000</v>
      </c>
      <c r="M77" s="33" t="s">
        <v>208</v>
      </c>
    </row>
    <row r="78" spans="1:16" ht="63" x14ac:dyDescent="0.25">
      <c r="A78" s="17">
        <f>+A77+1</f>
        <v>70</v>
      </c>
      <c r="B78" s="105">
        <v>20223201010012</v>
      </c>
      <c r="C78" s="106">
        <v>44736</v>
      </c>
      <c r="D78" s="59" t="s">
        <v>209</v>
      </c>
      <c r="E78" s="107" t="s">
        <v>210</v>
      </c>
      <c r="F78" s="22" t="s">
        <v>206</v>
      </c>
      <c r="G78" s="108">
        <f>1600000000+3932960530.44</f>
        <v>5532960530.4400005</v>
      </c>
      <c r="H78" s="109" t="s">
        <v>211</v>
      </c>
      <c r="I78" s="110">
        <v>45030</v>
      </c>
      <c r="J78" s="110">
        <v>45213</v>
      </c>
      <c r="K78" s="111">
        <v>100</v>
      </c>
      <c r="L78" s="108">
        <f>5251510573+277412950</f>
        <v>5528923523</v>
      </c>
      <c r="M78" s="112" t="s">
        <v>212</v>
      </c>
    </row>
    <row r="79" spans="1:16" ht="87.75" customHeight="1" x14ac:dyDescent="0.25">
      <c r="A79" s="17">
        <v>71</v>
      </c>
      <c r="B79" s="105">
        <v>2022002130093</v>
      </c>
      <c r="C79" s="106">
        <v>44862</v>
      </c>
      <c r="D79" s="59" t="s">
        <v>213</v>
      </c>
      <c r="E79" s="113" t="s">
        <v>214</v>
      </c>
      <c r="F79" s="22" t="s">
        <v>206</v>
      </c>
      <c r="G79" s="108">
        <v>11497141287.709999</v>
      </c>
      <c r="H79" s="109" t="s">
        <v>24</v>
      </c>
      <c r="I79" s="110">
        <v>45075</v>
      </c>
      <c r="J79" s="110">
        <v>45260</v>
      </c>
      <c r="K79" s="114">
        <v>100</v>
      </c>
      <c r="L79" s="108">
        <v>11497141287.709999</v>
      </c>
      <c r="M79" s="208" t="s">
        <v>215</v>
      </c>
      <c r="N79" s="116"/>
      <c r="O79" s="116"/>
    </row>
    <row r="80" spans="1:16" ht="73.5" x14ac:dyDescent="0.25">
      <c r="A80" s="17">
        <v>72</v>
      </c>
      <c r="B80" s="105">
        <v>2023002130016</v>
      </c>
      <c r="C80" s="106">
        <v>44938</v>
      </c>
      <c r="D80" s="117" t="s">
        <v>216</v>
      </c>
      <c r="E80" s="94" t="s">
        <v>217</v>
      </c>
      <c r="F80" s="22" t="s">
        <v>206</v>
      </c>
      <c r="G80" s="108">
        <v>1499069500</v>
      </c>
      <c r="H80" s="109" t="s">
        <v>24</v>
      </c>
      <c r="I80" s="110">
        <v>45020</v>
      </c>
      <c r="J80" s="110">
        <v>45267</v>
      </c>
      <c r="K80" s="111">
        <v>100</v>
      </c>
      <c r="L80" s="108">
        <v>1499069500</v>
      </c>
      <c r="M80" s="208"/>
      <c r="N80" s="116"/>
      <c r="O80" s="116"/>
      <c r="P80" s="28"/>
    </row>
    <row r="81" spans="1:16" ht="31.5" customHeight="1" x14ac:dyDescent="0.25">
      <c r="A81" s="17">
        <v>73</v>
      </c>
      <c r="B81" s="105">
        <v>2023002130030</v>
      </c>
      <c r="C81" s="106">
        <v>44963</v>
      </c>
      <c r="D81" s="59" t="s">
        <v>218</v>
      </c>
      <c r="E81" s="59" t="s">
        <v>219</v>
      </c>
      <c r="F81" s="22" t="s">
        <v>206</v>
      </c>
      <c r="G81" s="108">
        <f>3000000000+1469967500</f>
        <v>4469967500</v>
      </c>
      <c r="H81" s="109" t="s">
        <v>24</v>
      </c>
      <c r="I81" s="110">
        <v>45126</v>
      </c>
      <c r="J81" s="110">
        <v>45248</v>
      </c>
      <c r="K81" s="118">
        <v>100</v>
      </c>
      <c r="L81" s="54">
        <v>4469967500</v>
      </c>
      <c r="M81" s="208"/>
      <c r="N81" s="119"/>
      <c r="O81" s="119"/>
      <c r="P81" s="28"/>
    </row>
    <row r="82" spans="1:16" ht="63" x14ac:dyDescent="0.25">
      <c r="A82" s="17">
        <v>74</v>
      </c>
      <c r="B82" s="105">
        <v>2023002130029</v>
      </c>
      <c r="C82" s="106">
        <v>44963</v>
      </c>
      <c r="D82" s="59" t="s">
        <v>220</v>
      </c>
      <c r="E82" s="59" t="s">
        <v>221</v>
      </c>
      <c r="F82" s="22" t="s">
        <v>206</v>
      </c>
      <c r="G82" s="108">
        <v>1761284695</v>
      </c>
      <c r="H82" s="109" t="s">
        <v>24</v>
      </c>
      <c r="I82" s="110">
        <v>45128</v>
      </c>
      <c r="J82" s="110">
        <v>45280</v>
      </c>
      <c r="K82" s="120">
        <v>100</v>
      </c>
      <c r="L82" s="56">
        <v>1761284695</v>
      </c>
      <c r="M82" s="208"/>
      <c r="N82" s="119"/>
      <c r="O82" s="119"/>
      <c r="P82" s="28"/>
    </row>
    <row r="83" spans="1:16" ht="42" customHeight="1" x14ac:dyDescent="0.25">
      <c r="A83" s="17">
        <v>75</v>
      </c>
      <c r="B83" s="105">
        <v>2023002130069</v>
      </c>
      <c r="C83" s="106">
        <v>45026</v>
      </c>
      <c r="D83" s="59" t="s">
        <v>222</v>
      </c>
      <c r="E83" s="59" t="s">
        <v>223</v>
      </c>
      <c r="F83" s="22" t="s">
        <v>206</v>
      </c>
      <c r="G83" s="108">
        <v>800000000</v>
      </c>
      <c r="H83" s="109" t="s">
        <v>24</v>
      </c>
      <c r="I83" s="110">
        <v>45126</v>
      </c>
      <c r="J83" s="110">
        <v>45217</v>
      </c>
      <c r="K83" s="120">
        <v>100</v>
      </c>
      <c r="L83" s="56">
        <v>799999979</v>
      </c>
      <c r="M83" s="27" t="s">
        <v>224</v>
      </c>
      <c r="N83" s="119"/>
      <c r="O83" s="119"/>
      <c r="P83" s="28"/>
    </row>
    <row r="84" spans="1:16" ht="52.5" x14ac:dyDescent="0.25">
      <c r="A84" s="17">
        <v>76</v>
      </c>
      <c r="B84" s="105">
        <v>2023002130074</v>
      </c>
      <c r="C84" s="106">
        <v>45037</v>
      </c>
      <c r="D84" s="59" t="s">
        <v>225</v>
      </c>
      <c r="E84" s="59" t="s">
        <v>226</v>
      </c>
      <c r="F84" s="22" t="s">
        <v>206</v>
      </c>
      <c r="G84" s="108">
        <v>1608190000</v>
      </c>
      <c r="H84" s="109" t="s">
        <v>24</v>
      </c>
      <c r="I84" s="110">
        <v>45140</v>
      </c>
      <c r="J84" s="110">
        <v>45267</v>
      </c>
      <c r="K84" s="120">
        <v>100</v>
      </c>
      <c r="L84" s="108">
        <v>1608190000</v>
      </c>
      <c r="M84" s="209" t="s">
        <v>227</v>
      </c>
      <c r="N84" s="119"/>
      <c r="O84" s="119"/>
      <c r="P84" s="28"/>
    </row>
    <row r="85" spans="1:16" ht="41.25" customHeight="1" x14ac:dyDescent="0.25">
      <c r="A85" s="17">
        <v>77</v>
      </c>
      <c r="B85" s="105">
        <v>2022002130154</v>
      </c>
      <c r="C85" s="106">
        <v>44915</v>
      </c>
      <c r="D85" s="121" t="s">
        <v>228</v>
      </c>
      <c r="E85" s="121" t="s">
        <v>229</v>
      </c>
      <c r="F85" s="22" t="s">
        <v>206</v>
      </c>
      <c r="G85" s="108">
        <v>2050000000</v>
      </c>
      <c r="H85" s="109" t="s">
        <v>24</v>
      </c>
      <c r="I85" s="110">
        <v>44981</v>
      </c>
      <c r="J85" s="110">
        <v>45284</v>
      </c>
      <c r="K85" s="120">
        <v>100</v>
      </c>
      <c r="L85" s="122">
        <v>2050000000</v>
      </c>
      <c r="M85" s="209"/>
      <c r="N85" s="119"/>
      <c r="O85" s="119"/>
      <c r="P85" s="123"/>
    </row>
    <row r="86" spans="1:16" ht="52.5" x14ac:dyDescent="0.25">
      <c r="A86" s="17">
        <v>78</v>
      </c>
      <c r="B86" s="124">
        <v>2023002130075</v>
      </c>
      <c r="C86" s="106">
        <v>45042</v>
      </c>
      <c r="D86" s="59" t="s">
        <v>230</v>
      </c>
      <c r="E86" s="59" t="s">
        <v>231</v>
      </c>
      <c r="F86" s="22" t="s">
        <v>206</v>
      </c>
      <c r="G86" s="108">
        <f>913000000+429690000</f>
        <v>1342690000</v>
      </c>
      <c r="H86" s="125" t="s">
        <v>24</v>
      </c>
      <c r="I86" s="126">
        <v>45174</v>
      </c>
      <c r="J86" s="126">
        <v>45267</v>
      </c>
      <c r="K86" s="120">
        <v>100</v>
      </c>
      <c r="L86" s="108">
        <f>913000000+429690000</f>
        <v>1342690000</v>
      </c>
      <c r="M86" s="112" t="s">
        <v>224</v>
      </c>
      <c r="N86" s="119"/>
      <c r="O86" s="119"/>
      <c r="P86" s="123"/>
    </row>
    <row r="87" spans="1:16" ht="31.5" x14ac:dyDescent="0.25">
      <c r="A87" s="17">
        <v>79</v>
      </c>
      <c r="B87" s="124">
        <v>2023002130113</v>
      </c>
      <c r="C87" s="106">
        <v>45117</v>
      </c>
      <c r="D87" s="59" t="s">
        <v>232</v>
      </c>
      <c r="E87" s="59" t="s">
        <v>233</v>
      </c>
      <c r="F87" s="127" t="s">
        <v>206</v>
      </c>
      <c r="G87" s="108">
        <v>799999803.02999997</v>
      </c>
      <c r="H87" s="125" t="s">
        <v>24</v>
      </c>
      <c r="I87" s="126">
        <v>45202</v>
      </c>
      <c r="J87" s="126">
        <v>45291</v>
      </c>
      <c r="K87" s="120">
        <v>100</v>
      </c>
      <c r="L87" s="108">
        <v>799999803.02999997</v>
      </c>
      <c r="M87" s="112" t="s">
        <v>224</v>
      </c>
      <c r="N87" s="116"/>
      <c r="O87" s="116"/>
      <c r="P87" s="123"/>
    </row>
    <row r="88" spans="1:16" ht="57.75" customHeight="1" x14ac:dyDescent="0.25">
      <c r="A88" s="17">
        <v>80</v>
      </c>
      <c r="B88" s="128">
        <v>2023002130021</v>
      </c>
      <c r="C88" s="129">
        <v>44945</v>
      </c>
      <c r="D88" s="94" t="s">
        <v>234</v>
      </c>
      <c r="E88" s="121" t="s">
        <v>235</v>
      </c>
      <c r="F88" s="109" t="s">
        <v>236</v>
      </c>
      <c r="G88" s="108">
        <v>916015459218</v>
      </c>
      <c r="H88" s="109" t="s">
        <v>237</v>
      </c>
      <c r="I88" s="110" t="s">
        <v>238</v>
      </c>
      <c r="J88" s="110">
        <v>45291</v>
      </c>
      <c r="K88" s="52">
        <v>100</v>
      </c>
      <c r="L88" s="130">
        <v>916015459218</v>
      </c>
      <c r="M88" s="131" t="s">
        <v>239</v>
      </c>
    </row>
    <row r="89" spans="1:16" ht="56.25" customHeight="1" x14ac:dyDescent="0.25">
      <c r="A89" s="17">
        <v>81</v>
      </c>
      <c r="B89" s="128">
        <v>2021002130292</v>
      </c>
      <c r="C89" s="132">
        <v>44559</v>
      </c>
      <c r="D89" s="94" t="s">
        <v>240</v>
      </c>
      <c r="E89" s="121" t="s">
        <v>241</v>
      </c>
      <c r="F89" s="109" t="s">
        <v>236</v>
      </c>
      <c r="G89" s="108">
        <v>13402544082</v>
      </c>
      <c r="H89" s="109" t="s">
        <v>237</v>
      </c>
      <c r="I89" s="126">
        <v>44670</v>
      </c>
      <c r="J89" s="126">
        <v>45118</v>
      </c>
      <c r="K89" s="60">
        <v>64</v>
      </c>
      <c r="L89" s="133">
        <v>8571481688</v>
      </c>
      <c r="M89" s="112" t="s">
        <v>242</v>
      </c>
    </row>
    <row r="90" spans="1:16" ht="58.5" customHeight="1" x14ac:dyDescent="0.25">
      <c r="A90" s="17">
        <v>82</v>
      </c>
      <c r="B90" s="128">
        <v>2022002130098</v>
      </c>
      <c r="C90" s="129">
        <v>44904</v>
      </c>
      <c r="D90" s="94" t="s">
        <v>243</v>
      </c>
      <c r="E90" s="121" t="s">
        <v>244</v>
      </c>
      <c r="F90" s="109" t="s">
        <v>236</v>
      </c>
      <c r="G90" s="108">
        <v>2602548479</v>
      </c>
      <c r="H90" s="109" t="s">
        <v>237</v>
      </c>
      <c r="I90" s="126">
        <v>44991</v>
      </c>
      <c r="J90" s="126">
        <v>45214</v>
      </c>
      <c r="K90" s="60">
        <v>100</v>
      </c>
      <c r="L90" s="60">
        <f>+G90</f>
        <v>2602548479</v>
      </c>
      <c r="M90" s="112" t="s">
        <v>245</v>
      </c>
    </row>
    <row r="91" spans="1:16" ht="56.25" customHeight="1" x14ac:dyDescent="0.25">
      <c r="A91" s="17">
        <v>83</v>
      </c>
      <c r="B91" s="128">
        <v>2022002130087</v>
      </c>
      <c r="C91" s="129">
        <v>44856</v>
      </c>
      <c r="D91" s="94" t="s">
        <v>246</v>
      </c>
      <c r="E91" s="121" t="s">
        <v>241</v>
      </c>
      <c r="F91" s="109" t="s">
        <v>236</v>
      </c>
      <c r="G91" s="108">
        <v>12968385377</v>
      </c>
      <c r="H91" s="109" t="s">
        <v>237</v>
      </c>
      <c r="I91" s="126">
        <v>45034</v>
      </c>
      <c r="J91" s="126">
        <v>45291</v>
      </c>
      <c r="K91" s="60">
        <v>56</v>
      </c>
      <c r="L91" s="60">
        <f>5866925867+1336985170</f>
        <v>7203911037</v>
      </c>
      <c r="M91" s="112" t="s">
        <v>247</v>
      </c>
    </row>
    <row r="92" spans="1:16" ht="73.5" x14ac:dyDescent="0.25">
      <c r="A92" s="17">
        <v>84</v>
      </c>
      <c r="B92" s="128">
        <v>2022002130121</v>
      </c>
      <c r="C92" s="129">
        <v>44916</v>
      </c>
      <c r="D92" s="94" t="s">
        <v>248</v>
      </c>
      <c r="E92" s="121" t="s">
        <v>249</v>
      </c>
      <c r="F92" s="109" t="s">
        <v>236</v>
      </c>
      <c r="G92" s="108">
        <v>4922922756.8900003</v>
      </c>
      <c r="H92" s="109" t="s">
        <v>237</v>
      </c>
      <c r="I92" s="110">
        <v>44977</v>
      </c>
      <c r="J92" s="110">
        <v>45275</v>
      </c>
      <c r="K92" s="130">
        <v>74</v>
      </c>
      <c r="L92" s="130">
        <v>1639652057</v>
      </c>
      <c r="M92" s="115" t="s">
        <v>250</v>
      </c>
    </row>
    <row r="93" spans="1:16" ht="52.5" x14ac:dyDescent="0.25">
      <c r="A93" s="17">
        <v>85</v>
      </c>
      <c r="B93" s="128">
        <v>2022002130175</v>
      </c>
      <c r="C93" s="129">
        <v>44930</v>
      </c>
      <c r="D93" s="94" t="s">
        <v>251</v>
      </c>
      <c r="E93" s="107" t="s">
        <v>252</v>
      </c>
      <c r="F93" s="109" t="s">
        <v>236</v>
      </c>
      <c r="G93" s="108">
        <v>43950844871</v>
      </c>
      <c r="H93" s="109" t="s">
        <v>253</v>
      </c>
      <c r="I93" s="110">
        <v>44977</v>
      </c>
      <c r="J93" s="110">
        <v>45076</v>
      </c>
      <c r="K93" s="134" t="s">
        <v>254</v>
      </c>
      <c r="L93" s="108">
        <v>39528477574</v>
      </c>
      <c r="M93" s="115" t="s">
        <v>255</v>
      </c>
    </row>
    <row r="94" spans="1:16" ht="61.5" customHeight="1" x14ac:dyDescent="0.25">
      <c r="A94" s="17">
        <v>86</v>
      </c>
      <c r="B94" s="128">
        <v>2022002130090</v>
      </c>
      <c r="C94" s="129">
        <v>44904</v>
      </c>
      <c r="D94" s="94" t="s">
        <v>256</v>
      </c>
      <c r="E94" s="121" t="s">
        <v>257</v>
      </c>
      <c r="F94" s="109" t="s">
        <v>236</v>
      </c>
      <c r="G94" s="108">
        <v>1261852507</v>
      </c>
      <c r="H94" s="109" t="s">
        <v>258</v>
      </c>
      <c r="I94" s="110">
        <v>44977</v>
      </c>
      <c r="J94" s="110">
        <v>45277</v>
      </c>
      <c r="K94" s="135">
        <v>88</v>
      </c>
      <c r="L94" s="130">
        <f>720108797+391007800</f>
        <v>1111116597</v>
      </c>
      <c r="M94" s="115" t="s">
        <v>259</v>
      </c>
    </row>
    <row r="95" spans="1:16" ht="50.25" customHeight="1" x14ac:dyDescent="0.25">
      <c r="A95" s="17">
        <v>87</v>
      </c>
      <c r="B95" s="128">
        <v>2022002130099</v>
      </c>
      <c r="C95" s="129">
        <v>45033</v>
      </c>
      <c r="D95" s="94" t="s">
        <v>260</v>
      </c>
      <c r="E95" s="121" t="s">
        <v>261</v>
      </c>
      <c r="F95" s="109" t="s">
        <v>236</v>
      </c>
      <c r="G95" s="108">
        <v>569457538</v>
      </c>
      <c r="H95" s="109" t="s">
        <v>237</v>
      </c>
      <c r="I95" s="126">
        <v>45014</v>
      </c>
      <c r="J95" s="126">
        <v>45168</v>
      </c>
      <c r="K95" s="60">
        <v>59</v>
      </c>
      <c r="L95" s="60">
        <f>72337500+15000000+42000000+3000000+39337500+46231000+120337500</f>
        <v>338243500</v>
      </c>
      <c r="M95" s="112" t="s">
        <v>262</v>
      </c>
    </row>
    <row r="96" spans="1:16" ht="69" customHeight="1" x14ac:dyDescent="0.25">
      <c r="A96" s="17">
        <v>88</v>
      </c>
      <c r="B96" s="128">
        <v>2022002130091</v>
      </c>
      <c r="C96" s="129">
        <v>44874</v>
      </c>
      <c r="D96" s="94" t="s">
        <v>263</v>
      </c>
      <c r="E96" s="121" t="s">
        <v>264</v>
      </c>
      <c r="F96" s="109" t="s">
        <v>236</v>
      </c>
      <c r="G96" s="108">
        <v>43000000</v>
      </c>
      <c r="H96" s="109" t="s">
        <v>237</v>
      </c>
      <c r="I96" s="126">
        <v>45126</v>
      </c>
      <c r="J96" s="126">
        <v>45290</v>
      </c>
      <c r="K96" s="60">
        <v>100</v>
      </c>
      <c r="L96" s="60">
        <v>43000000</v>
      </c>
      <c r="M96" s="136" t="s">
        <v>265</v>
      </c>
    </row>
    <row r="97" spans="1:13" ht="63" x14ac:dyDescent="0.25">
      <c r="A97" s="17">
        <v>89</v>
      </c>
      <c r="B97" s="128">
        <v>2022002130094</v>
      </c>
      <c r="C97" s="129">
        <v>44874</v>
      </c>
      <c r="D97" s="94" t="s">
        <v>266</v>
      </c>
      <c r="E97" s="121" t="s">
        <v>267</v>
      </c>
      <c r="F97" s="109" t="s">
        <v>236</v>
      </c>
      <c r="G97" s="108">
        <v>1940018232</v>
      </c>
      <c r="H97" s="109" t="s">
        <v>237</v>
      </c>
      <c r="I97" s="126">
        <v>44964</v>
      </c>
      <c r="J97" s="126">
        <v>45260</v>
      </c>
      <c r="K97" s="60">
        <v>70</v>
      </c>
      <c r="L97" s="60">
        <v>1350200000</v>
      </c>
      <c r="M97" s="136"/>
    </row>
    <row r="98" spans="1:13" ht="68.25" customHeight="1" x14ac:dyDescent="0.25">
      <c r="A98" s="17">
        <v>90</v>
      </c>
      <c r="B98" s="128">
        <v>2022002130097</v>
      </c>
      <c r="C98" s="129">
        <v>44917</v>
      </c>
      <c r="D98" s="94" t="s">
        <v>268</v>
      </c>
      <c r="E98" s="121" t="s">
        <v>269</v>
      </c>
      <c r="F98" s="109" t="s">
        <v>236</v>
      </c>
      <c r="G98" s="108">
        <v>304599860</v>
      </c>
      <c r="H98" s="109" t="s">
        <v>237</v>
      </c>
      <c r="I98" s="126">
        <v>44986</v>
      </c>
      <c r="J98" s="126">
        <v>45290</v>
      </c>
      <c r="K98" s="137">
        <v>100</v>
      </c>
      <c r="L98" s="60">
        <v>1150000000</v>
      </c>
      <c r="M98" s="136" t="s">
        <v>270</v>
      </c>
    </row>
    <row r="99" spans="1:13" ht="31.5" x14ac:dyDescent="0.25">
      <c r="A99" s="17">
        <v>91</v>
      </c>
      <c r="B99" s="18">
        <v>2022002130148</v>
      </c>
      <c r="C99" s="19">
        <v>44907</v>
      </c>
      <c r="D99" s="21" t="s">
        <v>271</v>
      </c>
      <c r="E99" s="21" t="s">
        <v>272</v>
      </c>
      <c r="F99" s="22" t="s">
        <v>273</v>
      </c>
      <c r="G99" s="26">
        <v>500000000</v>
      </c>
      <c r="H99" s="22" t="s">
        <v>24</v>
      </c>
      <c r="I99" s="138">
        <v>44927</v>
      </c>
      <c r="J99" s="138">
        <v>45290</v>
      </c>
      <c r="K99" s="26">
        <v>100</v>
      </c>
      <c r="L99" s="26">
        <v>484673100</v>
      </c>
      <c r="M99" s="33"/>
    </row>
    <row r="100" spans="1:13" ht="31.5" x14ac:dyDescent="0.25">
      <c r="A100" s="17">
        <v>92</v>
      </c>
      <c r="B100" s="18">
        <v>2022002130149</v>
      </c>
      <c r="C100" s="19">
        <v>44910</v>
      </c>
      <c r="D100" s="21" t="s">
        <v>274</v>
      </c>
      <c r="E100" s="21" t="s">
        <v>275</v>
      </c>
      <c r="F100" s="22" t="s">
        <v>273</v>
      </c>
      <c r="G100" s="26">
        <v>528200000</v>
      </c>
      <c r="H100" s="22" t="s">
        <v>24</v>
      </c>
      <c r="I100" s="138">
        <v>44927</v>
      </c>
      <c r="J100" s="138">
        <v>45290</v>
      </c>
      <c r="K100" s="26">
        <v>100</v>
      </c>
      <c r="L100" s="139">
        <v>514500000</v>
      </c>
      <c r="M100" s="33"/>
    </row>
    <row r="101" spans="1:13" ht="42" x14ac:dyDescent="0.25">
      <c r="A101" s="17">
        <v>93</v>
      </c>
      <c r="B101" s="18">
        <v>2022002130150</v>
      </c>
      <c r="C101" s="19">
        <v>44911</v>
      </c>
      <c r="D101" s="21" t="s">
        <v>276</v>
      </c>
      <c r="E101" s="21" t="s">
        <v>277</v>
      </c>
      <c r="F101" s="22" t="s">
        <v>273</v>
      </c>
      <c r="G101" s="26">
        <v>200000000</v>
      </c>
      <c r="H101" s="22" t="s">
        <v>24</v>
      </c>
      <c r="I101" s="138">
        <v>44927</v>
      </c>
      <c r="J101" s="138">
        <v>45290</v>
      </c>
      <c r="K101" s="26">
        <v>100</v>
      </c>
      <c r="L101" s="26">
        <v>197500000</v>
      </c>
      <c r="M101" s="33"/>
    </row>
    <row r="102" spans="1:13" ht="31.5" x14ac:dyDescent="0.25">
      <c r="A102" s="17">
        <v>94</v>
      </c>
      <c r="B102" s="18">
        <v>2022002130163</v>
      </c>
      <c r="C102" s="19">
        <v>44923</v>
      </c>
      <c r="D102" s="21" t="s">
        <v>278</v>
      </c>
      <c r="E102" s="21" t="s">
        <v>279</v>
      </c>
      <c r="F102" s="22" t="s">
        <v>273</v>
      </c>
      <c r="G102" s="26">
        <v>1308450819</v>
      </c>
      <c r="H102" s="22" t="s">
        <v>24</v>
      </c>
      <c r="I102" s="138">
        <v>44927</v>
      </c>
      <c r="J102" s="138">
        <v>45290</v>
      </c>
      <c r="K102" s="26">
        <v>62</v>
      </c>
      <c r="L102" s="26">
        <v>806655449</v>
      </c>
      <c r="M102" s="33"/>
    </row>
    <row r="103" spans="1:13" ht="49.5" customHeight="1" x14ac:dyDescent="0.25">
      <c r="A103" s="17">
        <v>95</v>
      </c>
      <c r="B103" s="18">
        <v>2023002130032</v>
      </c>
      <c r="C103" s="19">
        <v>44969</v>
      </c>
      <c r="D103" s="21" t="s">
        <v>280</v>
      </c>
      <c r="E103" s="21" t="s">
        <v>281</v>
      </c>
      <c r="F103" s="22" t="s">
        <v>273</v>
      </c>
      <c r="G103" s="26">
        <v>397152205</v>
      </c>
      <c r="H103" s="22" t="s">
        <v>24</v>
      </c>
      <c r="I103" s="138">
        <v>44927</v>
      </c>
      <c r="J103" s="138">
        <v>45290</v>
      </c>
      <c r="K103" s="34">
        <v>100</v>
      </c>
      <c r="L103" s="26">
        <v>397152205</v>
      </c>
      <c r="M103" s="33"/>
    </row>
    <row r="104" spans="1:13" ht="50.25" customHeight="1" x14ac:dyDescent="0.25">
      <c r="A104" s="17">
        <v>96</v>
      </c>
      <c r="B104" s="18">
        <v>2023002130042</v>
      </c>
      <c r="C104" s="19">
        <v>44988</v>
      </c>
      <c r="D104" s="21" t="s">
        <v>282</v>
      </c>
      <c r="E104" s="21" t="s">
        <v>283</v>
      </c>
      <c r="F104" s="22" t="s">
        <v>273</v>
      </c>
      <c r="G104" s="45">
        <v>403008913</v>
      </c>
      <c r="H104" s="22" t="s">
        <v>24</v>
      </c>
      <c r="I104" s="138">
        <v>44927</v>
      </c>
      <c r="J104" s="138">
        <v>45290</v>
      </c>
      <c r="K104" s="34">
        <v>100</v>
      </c>
      <c r="L104" s="140">
        <v>326427000</v>
      </c>
      <c r="M104" s="141"/>
    </row>
    <row r="105" spans="1:13" ht="38.25" customHeight="1" x14ac:dyDescent="0.25">
      <c r="A105" s="17">
        <v>97</v>
      </c>
      <c r="B105" s="18">
        <v>2023002130105</v>
      </c>
      <c r="C105" s="19">
        <v>45097</v>
      </c>
      <c r="D105" s="21" t="s">
        <v>284</v>
      </c>
      <c r="E105" s="21" t="s">
        <v>285</v>
      </c>
      <c r="F105" s="22" t="s">
        <v>273</v>
      </c>
      <c r="G105" s="45">
        <v>1159870600</v>
      </c>
      <c r="H105" s="22" t="s">
        <v>24</v>
      </c>
      <c r="I105" s="138">
        <v>44927</v>
      </c>
      <c r="J105" s="138">
        <v>45290</v>
      </c>
      <c r="K105" s="34">
        <v>100</v>
      </c>
      <c r="L105" s="45">
        <v>1136673188</v>
      </c>
      <c r="M105" s="27"/>
    </row>
    <row r="106" spans="1:13" ht="42" x14ac:dyDescent="0.25">
      <c r="A106" s="17">
        <v>98</v>
      </c>
      <c r="B106" s="18">
        <v>20201301012551</v>
      </c>
      <c r="C106" s="39">
        <v>44692</v>
      </c>
      <c r="D106" s="30" t="s">
        <v>286</v>
      </c>
      <c r="E106" s="30" t="s">
        <v>287</v>
      </c>
      <c r="F106" s="22" t="s">
        <v>288</v>
      </c>
      <c r="G106" s="142">
        <v>5263705098.8699999</v>
      </c>
      <c r="H106" s="22" t="s">
        <v>24</v>
      </c>
      <c r="I106" s="32">
        <v>45042</v>
      </c>
      <c r="J106" s="32">
        <v>45225</v>
      </c>
      <c r="K106" s="143" t="s">
        <v>289</v>
      </c>
      <c r="L106" s="56">
        <v>1034161394.3200001</v>
      </c>
      <c r="M106" s="33" t="s">
        <v>290</v>
      </c>
    </row>
    <row r="107" spans="1:13" ht="42" x14ac:dyDescent="0.25">
      <c r="A107" s="17">
        <v>99</v>
      </c>
      <c r="B107" s="144">
        <v>2022002130047</v>
      </c>
      <c r="C107" s="19">
        <v>44994</v>
      </c>
      <c r="D107" s="21" t="s">
        <v>291</v>
      </c>
      <c r="E107" s="30" t="s">
        <v>292</v>
      </c>
      <c r="F107" s="22" t="s">
        <v>288</v>
      </c>
      <c r="G107" s="54">
        <v>2546668645</v>
      </c>
      <c r="H107" s="22" t="s">
        <v>293</v>
      </c>
      <c r="I107" s="32">
        <v>45106</v>
      </c>
      <c r="J107" s="32">
        <v>45289</v>
      </c>
      <c r="K107" s="34">
        <v>18</v>
      </c>
      <c r="L107" s="56">
        <v>846000000</v>
      </c>
      <c r="M107" s="33" t="s">
        <v>294</v>
      </c>
    </row>
    <row r="108" spans="1:13" ht="42" customHeight="1" x14ac:dyDescent="0.25">
      <c r="A108" s="17">
        <v>100</v>
      </c>
      <c r="B108" s="18">
        <v>2022002130122</v>
      </c>
      <c r="C108" s="19">
        <v>44865</v>
      </c>
      <c r="D108" s="30" t="s">
        <v>295</v>
      </c>
      <c r="E108" s="30" t="s">
        <v>296</v>
      </c>
      <c r="F108" s="22" t="s">
        <v>236</v>
      </c>
      <c r="G108" s="54">
        <v>13462977214</v>
      </c>
      <c r="H108" s="22" t="s">
        <v>237</v>
      </c>
      <c r="I108" s="32">
        <v>44927</v>
      </c>
      <c r="J108" s="32">
        <v>45290</v>
      </c>
      <c r="K108" s="34">
        <v>100</v>
      </c>
      <c r="L108" s="54">
        <v>12773910832</v>
      </c>
      <c r="M108" s="33" t="s">
        <v>297</v>
      </c>
    </row>
    <row r="109" spans="1:13" ht="42" x14ac:dyDescent="0.25">
      <c r="A109" s="17">
        <v>101</v>
      </c>
      <c r="B109" s="18">
        <v>2023002130047</v>
      </c>
      <c r="C109" s="19">
        <v>44994</v>
      </c>
      <c r="D109" s="30" t="s">
        <v>298</v>
      </c>
      <c r="E109" s="30" t="s">
        <v>299</v>
      </c>
      <c r="F109" s="22" t="s">
        <v>300</v>
      </c>
      <c r="G109" s="54">
        <v>512220670</v>
      </c>
      <c r="H109" s="22" t="s">
        <v>301</v>
      </c>
      <c r="I109" s="138">
        <v>45086</v>
      </c>
      <c r="J109" s="138">
        <v>45290</v>
      </c>
      <c r="K109" s="34">
        <v>100</v>
      </c>
      <c r="L109" s="53">
        <f>+G109*K109</f>
        <v>51222067000</v>
      </c>
      <c r="M109" s="33" t="s">
        <v>302</v>
      </c>
    </row>
    <row r="110" spans="1:13" ht="31.5" x14ac:dyDescent="0.25">
      <c r="A110" s="17">
        <v>102</v>
      </c>
      <c r="B110" s="18">
        <v>2023002130063</v>
      </c>
      <c r="C110" s="19">
        <v>44995</v>
      </c>
      <c r="D110" s="30" t="s">
        <v>303</v>
      </c>
      <c r="E110" s="30" t="s">
        <v>304</v>
      </c>
      <c r="F110" s="22" t="s">
        <v>300</v>
      </c>
      <c r="G110" s="56">
        <v>243259094</v>
      </c>
      <c r="H110" s="22" t="s">
        <v>24</v>
      </c>
      <c r="I110" s="138">
        <f>+C110</f>
        <v>44995</v>
      </c>
      <c r="J110" s="138">
        <f>+J109</f>
        <v>45290</v>
      </c>
      <c r="K110" s="34">
        <v>100</v>
      </c>
      <c r="L110" s="53">
        <f>+G110*K110</f>
        <v>24325909400</v>
      </c>
      <c r="M110" s="33" t="s">
        <v>302</v>
      </c>
    </row>
    <row r="111" spans="1:13" ht="52.5" x14ac:dyDescent="0.25">
      <c r="A111" s="17">
        <v>103</v>
      </c>
      <c r="B111" s="18">
        <v>2023002130077</v>
      </c>
      <c r="C111" s="19">
        <v>45043</v>
      </c>
      <c r="D111" s="21" t="s">
        <v>305</v>
      </c>
      <c r="E111" s="21" t="s">
        <v>305</v>
      </c>
      <c r="F111" s="22" t="s">
        <v>300</v>
      </c>
      <c r="G111" s="56">
        <v>100000000</v>
      </c>
      <c r="H111" s="22" t="s">
        <v>24</v>
      </c>
      <c r="I111" s="138">
        <f>+C111</f>
        <v>45043</v>
      </c>
      <c r="J111" s="138">
        <f t="shared" ref="J111:J113" si="1">+J110</f>
        <v>45290</v>
      </c>
      <c r="K111" s="34">
        <v>100</v>
      </c>
      <c r="L111" s="53">
        <f>+G111*K111</f>
        <v>10000000000</v>
      </c>
      <c r="M111" s="33" t="s">
        <v>302</v>
      </c>
    </row>
    <row r="112" spans="1:13" ht="42" x14ac:dyDescent="0.25">
      <c r="A112" s="17">
        <v>104</v>
      </c>
      <c r="B112" s="18">
        <v>2023002130118</v>
      </c>
      <c r="C112" s="19">
        <v>45124</v>
      </c>
      <c r="D112" s="21" t="s">
        <v>306</v>
      </c>
      <c r="E112" s="21" t="s">
        <v>306</v>
      </c>
      <c r="F112" s="22" t="s">
        <v>300</v>
      </c>
      <c r="G112" s="145">
        <v>116000000</v>
      </c>
      <c r="H112" s="22" t="s">
        <v>24</v>
      </c>
      <c r="I112" s="138">
        <f>+C112</f>
        <v>45124</v>
      </c>
      <c r="J112" s="138">
        <f t="shared" si="1"/>
        <v>45290</v>
      </c>
      <c r="K112" s="34">
        <v>100</v>
      </c>
      <c r="L112" s="53">
        <f>+G112*K112</f>
        <v>11600000000</v>
      </c>
      <c r="M112" s="27" t="s">
        <v>302</v>
      </c>
    </row>
    <row r="113" spans="1:13" ht="63" x14ac:dyDescent="0.25">
      <c r="A113" s="17">
        <v>105</v>
      </c>
      <c r="B113" s="57">
        <v>2023002130121</v>
      </c>
      <c r="C113" s="19">
        <v>45138</v>
      </c>
      <c r="D113" s="21" t="s">
        <v>307</v>
      </c>
      <c r="E113" s="21" t="s">
        <v>307</v>
      </c>
      <c r="F113" s="22" t="s">
        <v>300</v>
      </c>
      <c r="G113" s="145">
        <v>300000000</v>
      </c>
      <c r="H113" s="22" t="s">
        <v>24</v>
      </c>
      <c r="I113" s="138">
        <f>+C113</f>
        <v>45138</v>
      </c>
      <c r="J113" s="138">
        <f t="shared" si="1"/>
        <v>45290</v>
      </c>
      <c r="K113" s="34">
        <v>100</v>
      </c>
      <c r="L113" s="53">
        <f>+G113*K113</f>
        <v>30000000000</v>
      </c>
      <c r="M113" s="27" t="s">
        <v>302</v>
      </c>
    </row>
    <row r="114" spans="1:13" ht="52.5" x14ac:dyDescent="0.25">
      <c r="A114" s="17">
        <v>106</v>
      </c>
      <c r="B114" s="146">
        <v>2021002130144</v>
      </c>
      <c r="C114" s="147">
        <v>44264</v>
      </c>
      <c r="D114" s="20" t="s">
        <v>308</v>
      </c>
      <c r="E114" s="20" t="s">
        <v>309</v>
      </c>
      <c r="F114" s="37" t="s">
        <v>310</v>
      </c>
      <c r="G114" s="96">
        <v>926603146</v>
      </c>
      <c r="H114" s="37" t="s">
        <v>311</v>
      </c>
      <c r="I114" s="138">
        <v>44659</v>
      </c>
      <c r="J114" s="138">
        <v>45138</v>
      </c>
      <c r="K114" s="34">
        <v>100</v>
      </c>
      <c r="L114" s="31">
        <v>706043836</v>
      </c>
      <c r="M114" s="148" t="s">
        <v>312</v>
      </c>
    </row>
    <row r="115" spans="1:13" ht="52.5" x14ac:dyDescent="0.25">
      <c r="A115" s="17">
        <v>107</v>
      </c>
      <c r="B115" s="146">
        <v>2021002130144</v>
      </c>
      <c r="C115" s="147">
        <v>44264</v>
      </c>
      <c r="D115" s="20" t="s">
        <v>308</v>
      </c>
      <c r="E115" s="20" t="s">
        <v>313</v>
      </c>
      <c r="F115" s="37" t="s">
        <v>310</v>
      </c>
      <c r="G115" s="96">
        <v>872855014</v>
      </c>
      <c r="H115" s="37" t="s">
        <v>311</v>
      </c>
      <c r="I115" s="138">
        <v>44659</v>
      </c>
      <c r="J115" s="138">
        <v>45097</v>
      </c>
      <c r="K115" s="34">
        <v>0</v>
      </c>
      <c r="L115" s="31">
        <v>0</v>
      </c>
      <c r="M115" s="148" t="s">
        <v>312</v>
      </c>
    </row>
    <row r="116" spans="1:13" ht="52.5" x14ac:dyDescent="0.25">
      <c r="A116" s="17">
        <v>108</v>
      </c>
      <c r="B116" s="146">
        <v>2021002130144</v>
      </c>
      <c r="C116" s="147">
        <v>44264</v>
      </c>
      <c r="D116" s="20" t="s">
        <v>308</v>
      </c>
      <c r="E116" s="20" t="s">
        <v>314</v>
      </c>
      <c r="F116" s="37" t="s">
        <v>310</v>
      </c>
      <c r="G116" s="96">
        <v>799709197</v>
      </c>
      <c r="H116" s="37" t="s">
        <v>311</v>
      </c>
      <c r="I116" s="138">
        <v>44659</v>
      </c>
      <c r="J116" s="138">
        <v>45138</v>
      </c>
      <c r="K116" s="34">
        <v>8</v>
      </c>
      <c r="L116" s="31">
        <f>240671443</f>
        <v>240671443</v>
      </c>
      <c r="M116" s="148" t="s">
        <v>312</v>
      </c>
    </row>
    <row r="117" spans="1:13" ht="52.5" x14ac:dyDescent="0.25">
      <c r="A117" s="17">
        <v>109</v>
      </c>
      <c r="B117" s="146">
        <v>2021002130144</v>
      </c>
      <c r="C117" s="147">
        <v>44264</v>
      </c>
      <c r="D117" s="20" t="s">
        <v>308</v>
      </c>
      <c r="E117" s="20" t="s">
        <v>315</v>
      </c>
      <c r="F117" s="37" t="s">
        <v>310</v>
      </c>
      <c r="G117" s="96">
        <v>846061105</v>
      </c>
      <c r="H117" s="37" t="s">
        <v>311</v>
      </c>
      <c r="I117" s="138">
        <v>44698</v>
      </c>
      <c r="J117" s="138">
        <v>45169</v>
      </c>
      <c r="K117" s="34">
        <v>100</v>
      </c>
      <c r="L117" s="31">
        <v>706043836</v>
      </c>
      <c r="M117" s="148" t="s">
        <v>312</v>
      </c>
    </row>
    <row r="118" spans="1:13" ht="52.5" x14ac:dyDescent="0.25">
      <c r="A118" s="17">
        <v>110</v>
      </c>
      <c r="B118" s="146">
        <v>2021002130144</v>
      </c>
      <c r="C118" s="147">
        <v>44264</v>
      </c>
      <c r="D118" s="20" t="s">
        <v>308</v>
      </c>
      <c r="E118" s="20" t="s">
        <v>316</v>
      </c>
      <c r="F118" s="37" t="s">
        <v>310</v>
      </c>
      <c r="G118" s="96">
        <v>830436229.84000003</v>
      </c>
      <c r="H118" s="37" t="s">
        <v>311</v>
      </c>
      <c r="I118" s="138">
        <v>44659</v>
      </c>
      <c r="J118" s="138">
        <v>45291</v>
      </c>
      <c r="K118" s="34">
        <v>0</v>
      </c>
      <c r="L118" s="31">
        <v>0</v>
      </c>
      <c r="M118" s="148" t="s">
        <v>317</v>
      </c>
    </row>
    <row r="119" spans="1:13" ht="52.5" x14ac:dyDescent="0.25">
      <c r="A119" s="17">
        <v>111</v>
      </c>
      <c r="B119" s="146">
        <v>2021002130144</v>
      </c>
      <c r="C119" s="147">
        <v>44264</v>
      </c>
      <c r="D119" s="20" t="s">
        <v>308</v>
      </c>
      <c r="E119" s="20" t="s">
        <v>318</v>
      </c>
      <c r="F119" s="37" t="s">
        <v>310</v>
      </c>
      <c r="G119" s="96">
        <v>791778540.13999999</v>
      </c>
      <c r="H119" s="37" t="s">
        <v>311</v>
      </c>
      <c r="I119" s="138">
        <v>44659</v>
      </c>
      <c r="J119" s="138">
        <v>45291</v>
      </c>
      <c r="K119" s="34">
        <v>0</v>
      </c>
      <c r="L119" s="31">
        <v>0</v>
      </c>
      <c r="M119" s="148" t="s">
        <v>312</v>
      </c>
    </row>
    <row r="120" spans="1:13" ht="52.5" x14ac:dyDescent="0.25">
      <c r="A120" s="17">
        <v>112</v>
      </c>
      <c r="B120" s="146">
        <v>2022002130004</v>
      </c>
      <c r="C120" s="147">
        <v>44593</v>
      </c>
      <c r="D120" s="20" t="s">
        <v>319</v>
      </c>
      <c r="E120" s="20" t="s">
        <v>319</v>
      </c>
      <c r="F120" s="37" t="s">
        <v>310</v>
      </c>
      <c r="G120" s="96">
        <v>1141051417.5999999</v>
      </c>
      <c r="H120" s="37" t="s">
        <v>24</v>
      </c>
      <c r="I120" s="138">
        <v>45033</v>
      </c>
      <c r="J120" s="138">
        <v>45291</v>
      </c>
      <c r="K120" s="34">
        <v>75</v>
      </c>
      <c r="L120" s="31">
        <v>1026946276</v>
      </c>
      <c r="M120" s="148" t="s">
        <v>317</v>
      </c>
    </row>
    <row r="121" spans="1:13" ht="52.5" x14ac:dyDescent="0.25">
      <c r="A121" s="17">
        <v>113</v>
      </c>
      <c r="B121" s="146">
        <v>2022002130003</v>
      </c>
      <c r="C121" s="147">
        <v>44593</v>
      </c>
      <c r="D121" s="20" t="s">
        <v>320</v>
      </c>
      <c r="E121" s="20" t="s">
        <v>320</v>
      </c>
      <c r="F121" s="37" t="s">
        <v>310</v>
      </c>
      <c r="G121" s="96">
        <f>2883683791.45+1426291822</f>
        <v>4309975613.4499998</v>
      </c>
      <c r="H121" s="37" t="s">
        <v>24</v>
      </c>
      <c r="I121" s="138">
        <v>45033</v>
      </c>
      <c r="J121" s="138">
        <v>45215</v>
      </c>
      <c r="K121" s="34">
        <v>100</v>
      </c>
      <c r="L121" s="31">
        <v>4309975613</v>
      </c>
      <c r="M121" s="148" t="s">
        <v>312</v>
      </c>
    </row>
    <row r="122" spans="1:13" ht="52.5" x14ac:dyDescent="0.25">
      <c r="A122" s="17">
        <v>114</v>
      </c>
      <c r="B122" s="18">
        <v>2022002130169</v>
      </c>
      <c r="C122" s="19">
        <v>44945</v>
      </c>
      <c r="D122" s="30" t="s">
        <v>113</v>
      </c>
      <c r="E122" s="30" t="s">
        <v>114</v>
      </c>
      <c r="F122" s="22" t="s">
        <v>115</v>
      </c>
      <c r="G122" s="54">
        <v>249900000</v>
      </c>
      <c r="H122" s="22" t="s">
        <v>116</v>
      </c>
      <c r="I122" s="32">
        <v>44967</v>
      </c>
      <c r="J122" s="32">
        <v>45290</v>
      </c>
      <c r="K122" s="34">
        <v>100</v>
      </c>
      <c r="L122" s="84">
        <f t="shared" ref="L122:L147" si="2">G122*K122</f>
        <v>24990000000</v>
      </c>
      <c r="M122" s="33" t="s">
        <v>117</v>
      </c>
    </row>
    <row r="123" spans="1:13" ht="31.5" x14ac:dyDescent="0.25">
      <c r="A123" s="17">
        <v>115</v>
      </c>
      <c r="B123" s="18">
        <v>2022002130167</v>
      </c>
      <c r="C123" s="19">
        <v>44939</v>
      </c>
      <c r="D123" s="149" t="s">
        <v>118</v>
      </c>
      <c r="E123" s="30" t="s">
        <v>119</v>
      </c>
      <c r="F123" s="22" t="s">
        <v>115</v>
      </c>
      <c r="G123" s="42">
        <v>393900000</v>
      </c>
      <c r="H123" s="22" t="s">
        <v>120</v>
      </c>
      <c r="I123" s="32">
        <v>44974</v>
      </c>
      <c r="J123" s="32">
        <v>45291</v>
      </c>
      <c r="K123" s="34">
        <v>100</v>
      </c>
      <c r="L123" s="84">
        <f t="shared" si="2"/>
        <v>39390000000</v>
      </c>
      <c r="M123" s="33" t="s">
        <v>121</v>
      </c>
    </row>
    <row r="124" spans="1:13" ht="39.75" customHeight="1" x14ac:dyDescent="0.25">
      <c r="A124" s="17">
        <v>116</v>
      </c>
      <c r="B124" s="18">
        <v>2022002130171</v>
      </c>
      <c r="C124" s="19">
        <v>44945</v>
      </c>
      <c r="D124" s="30" t="s">
        <v>122</v>
      </c>
      <c r="E124" s="30" t="s">
        <v>123</v>
      </c>
      <c r="F124" s="22" t="s">
        <v>115</v>
      </c>
      <c r="G124" s="42">
        <v>3319250000</v>
      </c>
      <c r="H124" s="22" t="s">
        <v>120</v>
      </c>
      <c r="I124" s="32">
        <v>45001</v>
      </c>
      <c r="J124" s="32">
        <v>45275</v>
      </c>
      <c r="K124" s="34">
        <v>100</v>
      </c>
      <c r="L124" s="84">
        <f t="shared" si="2"/>
        <v>331925000000</v>
      </c>
      <c r="M124" s="33" t="s">
        <v>124</v>
      </c>
    </row>
    <row r="125" spans="1:13" ht="42" x14ac:dyDescent="0.25">
      <c r="A125" s="17">
        <v>117</v>
      </c>
      <c r="B125" s="18">
        <v>2022002130166</v>
      </c>
      <c r="C125" s="19">
        <v>44939</v>
      </c>
      <c r="D125" s="149" t="s">
        <v>125</v>
      </c>
      <c r="E125" s="21" t="s">
        <v>125</v>
      </c>
      <c r="F125" s="22" t="s">
        <v>115</v>
      </c>
      <c r="G125" s="45">
        <v>399850000</v>
      </c>
      <c r="H125" s="24" t="s">
        <v>24</v>
      </c>
      <c r="I125" s="32">
        <v>45002</v>
      </c>
      <c r="J125" s="32">
        <v>45276</v>
      </c>
      <c r="K125" s="34">
        <v>100</v>
      </c>
      <c r="L125" s="84">
        <f t="shared" si="2"/>
        <v>39985000000</v>
      </c>
      <c r="M125" s="33" t="s">
        <v>126</v>
      </c>
    </row>
    <row r="126" spans="1:13" ht="39.75" customHeight="1" x14ac:dyDescent="0.25">
      <c r="A126" s="17">
        <v>118</v>
      </c>
      <c r="B126" s="150" t="s">
        <v>127</v>
      </c>
      <c r="C126" s="19">
        <v>44945</v>
      </c>
      <c r="D126" s="20" t="s">
        <v>128</v>
      </c>
      <c r="E126" s="30" t="s">
        <v>129</v>
      </c>
      <c r="F126" s="22" t="s">
        <v>115</v>
      </c>
      <c r="G126" s="54">
        <v>876000000</v>
      </c>
      <c r="H126" s="22" t="s">
        <v>120</v>
      </c>
      <c r="I126" s="32">
        <v>45017</v>
      </c>
      <c r="J126" s="32">
        <v>45290</v>
      </c>
      <c r="K126" s="34">
        <v>100</v>
      </c>
      <c r="L126" s="84">
        <f t="shared" si="2"/>
        <v>87600000000</v>
      </c>
      <c r="M126" s="33" t="s">
        <v>130</v>
      </c>
    </row>
    <row r="127" spans="1:13" ht="31.5" x14ac:dyDescent="0.25">
      <c r="A127" s="17">
        <f>+A126+1</f>
        <v>119</v>
      </c>
      <c r="B127" s="151">
        <v>2022002130156</v>
      </c>
      <c r="C127" s="19">
        <v>44921</v>
      </c>
      <c r="D127" s="20" t="s">
        <v>131</v>
      </c>
      <c r="E127" s="20" t="s">
        <v>131</v>
      </c>
      <c r="F127" s="22" t="s">
        <v>115</v>
      </c>
      <c r="G127" s="54">
        <v>124790000</v>
      </c>
      <c r="H127" s="22" t="s">
        <v>24</v>
      </c>
      <c r="I127" s="32">
        <v>45070</v>
      </c>
      <c r="J127" s="32">
        <v>45162</v>
      </c>
      <c r="K127" s="34">
        <v>100</v>
      </c>
      <c r="L127" s="84">
        <f t="shared" si="2"/>
        <v>12479000000</v>
      </c>
      <c r="M127" s="27" t="s">
        <v>132</v>
      </c>
    </row>
    <row r="128" spans="1:13" ht="42" x14ac:dyDescent="0.25">
      <c r="A128" s="17">
        <f t="shared" ref="A128:A191" si="3">+A127+1</f>
        <v>120</v>
      </c>
      <c r="B128" s="18">
        <v>2022002130155</v>
      </c>
      <c r="C128" s="19">
        <v>44921</v>
      </c>
      <c r="D128" s="20" t="s">
        <v>133</v>
      </c>
      <c r="E128" s="20" t="s">
        <v>133</v>
      </c>
      <c r="F128" s="22" t="s">
        <v>115</v>
      </c>
      <c r="G128" s="54">
        <v>124945000</v>
      </c>
      <c r="H128" s="22" t="s">
        <v>24</v>
      </c>
      <c r="I128" s="32">
        <v>45070</v>
      </c>
      <c r="J128" s="32">
        <v>45162</v>
      </c>
      <c r="K128" s="34">
        <v>100</v>
      </c>
      <c r="L128" s="84">
        <f t="shared" si="2"/>
        <v>12494500000</v>
      </c>
      <c r="M128" s="27" t="s">
        <v>132</v>
      </c>
    </row>
    <row r="129" spans="1:13" ht="31.5" x14ac:dyDescent="0.25">
      <c r="A129" s="17">
        <f t="shared" si="3"/>
        <v>121</v>
      </c>
      <c r="B129" s="58">
        <v>2022002130157</v>
      </c>
      <c r="C129" s="19">
        <v>44921</v>
      </c>
      <c r="D129" s="20" t="s">
        <v>134</v>
      </c>
      <c r="E129" s="20" t="s">
        <v>134</v>
      </c>
      <c r="F129" s="22" t="s">
        <v>115</v>
      </c>
      <c r="G129" s="54">
        <v>124975000</v>
      </c>
      <c r="H129" s="22" t="s">
        <v>24</v>
      </c>
      <c r="I129" s="32">
        <v>45070</v>
      </c>
      <c r="J129" s="32">
        <v>45162</v>
      </c>
      <c r="K129" s="34">
        <v>100</v>
      </c>
      <c r="L129" s="90">
        <f t="shared" si="2"/>
        <v>12497500000</v>
      </c>
      <c r="M129" s="27" t="s">
        <v>132</v>
      </c>
    </row>
    <row r="130" spans="1:13" ht="31.5" x14ac:dyDescent="0.25">
      <c r="A130" s="17">
        <f t="shared" si="3"/>
        <v>122</v>
      </c>
      <c r="B130" s="57">
        <v>2022002130158</v>
      </c>
      <c r="C130" s="19">
        <v>44921</v>
      </c>
      <c r="D130" s="20" t="s">
        <v>135</v>
      </c>
      <c r="E130" s="20" t="s">
        <v>135</v>
      </c>
      <c r="F130" s="22" t="s">
        <v>115</v>
      </c>
      <c r="G130" s="54">
        <v>124975000</v>
      </c>
      <c r="H130" s="22" t="s">
        <v>24</v>
      </c>
      <c r="I130" s="32">
        <v>45070</v>
      </c>
      <c r="J130" s="32">
        <v>45162</v>
      </c>
      <c r="K130" s="34">
        <v>100</v>
      </c>
      <c r="L130" s="90">
        <f t="shared" si="2"/>
        <v>12497500000</v>
      </c>
      <c r="M130" s="27" t="s">
        <v>132</v>
      </c>
    </row>
    <row r="131" spans="1:13" ht="31.5" x14ac:dyDescent="0.25">
      <c r="A131" s="17">
        <f t="shared" si="3"/>
        <v>123</v>
      </c>
      <c r="B131" s="91">
        <v>2022002130159</v>
      </c>
      <c r="C131" s="19">
        <v>44921</v>
      </c>
      <c r="D131" s="20" t="s">
        <v>136</v>
      </c>
      <c r="E131" s="20" t="s">
        <v>136</v>
      </c>
      <c r="F131" s="22" t="s">
        <v>115</v>
      </c>
      <c r="G131" s="54">
        <v>124420000</v>
      </c>
      <c r="H131" s="22" t="s">
        <v>24</v>
      </c>
      <c r="I131" s="32">
        <v>45070</v>
      </c>
      <c r="J131" s="32">
        <v>45162</v>
      </c>
      <c r="K131" s="34">
        <v>100</v>
      </c>
      <c r="L131" s="84">
        <f t="shared" si="2"/>
        <v>12442000000</v>
      </c>
      <c r="M131" s="27" t="s">
        <v>132</v>
      </c>
    </row>
    <row r="132" spans="1:13" ht="31.5" x14ac:dyDescent="0.25">
      <c r="A132" s="17">
        <f t="shared" si="3"/>
        <v>124</v>
      </c>
      <c r="B132" s="91">
        <v>2022002130172</v>
      </c>
      <c r="C132" s="19">
        <v>44945</v>
      </c>
      <c r="D132" s="20" t="s">
        <v>137</v>
      </c>
      <c r="E132" s="20" t="s">
        <v>137</v>
      </c>
      <c r="F132" s="22" t="s">
        <v>115</v>
      </c>
      <c r="G132" s="54">
        <v>124980000</v>
      </c>
      <c r="H132" s="22" t="s">
        <v>24</v>
      </c>
      <c r="I132" s="32">
        <v>45070</v>
      </c>
      <c r="J132" s="32">
        <v>45162</v>
      </c>
      <c r="K132" s="34">
        <v>100</v>
      </c>
      <c r="L132" s="84">
        <f t="shared" si="2"/>
        <v>12498000000</v>
      </c>
      <c r="M132" s="27" t="s">
        <v>132</v>
      </c>
    </row>
    <row r="133" spans="1:13" ht="35.25" customHeight="1" x14ac:dyDescent="0.25">
      <c r="A133" s="17">
        <f t="shared" si="3"/>
        <v>125</v>
      </c>
      <c r="B133" s="91">
        <v>2023002130011</v>
      </c>
      <c r="C133" s="19">
        <v>44950</v>
      </c>
      <c r="D133" s="20" t="s">
        <v>138</v>
      </c>
      <c r="E133" s="20" t="s">
        <v>138</v>
      </c>
      <c r="F133" s="22" t="s">
        <v>115</v>
      </c>
      <c r="G133" s="54">
        <v>125000000</v>
      </c>
      <c r="H133" s="22" t="s">
        <v>24</v>
      </c>
      <c r="I133" s="32">
        <v>45075</v>
      </c>
      <c r="J133" s="32">
        <v>45166</v>
      </c>
      <c r="K133" s="34">
        <v>100</v>
      </c>
      <c r="L133" s="84">
        <f t="shared" si="2"/>
        <v>12500000000</v>
      </c>
      <c r="M133" s="152" t="s">
        <v>139</v>
      </c>
    </row>
    <row r="134" spans="1:13" ht="21" x14ac:dyDescent="0.25">
      <c r="A134" s="17">
        <f t="shared" si="3"/>
        <v>126</v>
      </c>
      <c r="B134" s="91">
        <v>2023002130025</v>
      </c>
      <c r="C134" s="19">
        <v>44952</v>
      </c>
      <c r="D134" s="20" t="s">
        <v>140</v>
      </c>
      <c r="E134" s="20" t="s">
        <v>140</v>
      </c>
      <c r="F134" s="22" t="s">
        <v>115</v>
      </c>
      <c r="G134" s="54">
        <v>125000000</v>
      </c>
      <c r="H134" s="22" t="s">
        <v>24</v>
      </c>
      <c r="I134" s="32">
        <v>45083</v>
      </c>
      <c r="J134" s="32">
        <v>45174</v>
      </c>
      <c r="K134" s="34">
        <v>100</v>
      </c>
      <c r="L134" s="84">
        <f t="shared" si="2"/>
        <v>12500000000</v>
      </c>
      <c r="M134" s="27" t="s">
        <v>141</v>
      </c>
    </row>
    <row r="135" spans="1:13" ht="60" customHeight="1" x14ac:dyDescent="0.25">
      <c r="A135" s="17">
        <f t="shared" si="3"/>
        <v>127</v>
      </c>
      <c r="B135" s="91">
        <v>2023002130010</v>
      </c>
      <c r="C135" s="80">
        <v>44999</v>
      </c>
      <c r="D135" s="20" t="s">
        <v>142</v>
      </c>
      <c r="E135" s="20" t="s">
        <v>142</v>
      </c>
      <c r="F135" s="22" t="s">
        <v>115</v>
      </c>
      <c r="G135" s="54">
        <v>600000000</v>
      </c>
      <c r="H135" s="22" t="s">
        <v>24</v>
      </c>
      <c r="I135" s="32">
        <v>45093</v>
      </c>
      <c r="J135" s="32">
        <v>45245</v>
      </c>
      <c r="K135" s="34">
        <v>100</v>
      </c>
      <c r="L135" s="84">
        <f t="shared" si="2"/>
        <v>60000000000</v>
      </c>
      <c r="M135" s="27" t="s">
        <v>143</v>
      </c>
    </row>
    <row r="136" spans="1:13" ht="52.5" x14ac:dyDescent="0.25">
      <c r="A136" s="17">
        <f t="shared" si="3"/>
        <v>128</v>
      </c>
      <c r="B136" s="153">
        <v>2023002130083</v>
      </c>
      <c r="C136" s="154">
        <v>45071</v>
      </c>
      <c r="D136" s="20" t="s">
        <v>144</v>
      </c>
      <c r="E136" s="20" t="s">
        <v>145</v>
      </c>
      <c r="F136" s="22" t="s">
        <v>115</v>
      </c>
      <c r="G136" s="54">
        <v>499500000</v>
      </c>
      <c r="H136" s="22" t="s">
        <v>120</v>
      </c>
      <c r="I136" s="32">
        <v>45120</v>
      </c>
      <c r="J136" s="32">
        <v>45211</v>
      </c>
      <c r="K136" s="34">
        <v>100</v>
      </c>
      <c r="L136" s="84">
        <f t="shared" si="2"/>
        <v>49950000000</v>
      </c>
      <c r="M136" s="27" t="s">
        <v>146</v>
      </c>
    </row>
    <row r="137" spans="1:13" ht="63" customHeight="1" x14ac:dyDescent="0.25">
      <c r="A137" s="17">
        <f t="shared" si="3"/>
        <v>129</v>
      </c>
      <c r="B137" s="155">
        <v>2023002130072</v>
      </c>
      <c r="C137" s="154">
        <v>45041</v>
      </c>
      <c r="D137" s="20" t="s">
        <v>147</v>
      </c>
      <c r="E137" s="20" t="s">
        <v>148</v>
      </c>
      <c r="F137" s="22" t="s">
        <v>115</v>
      </c>
      <c r="G137" s="54">
        <v>377858770</v>
      </c>
      <c r="H137" s="22" t="s">
        <v>120</v>
      </c>
      <c r="I137" s="32">
        <v>45135</v>
      </c>
      <c r="J137" s="32">
        <v>45226</v>
      </c>
      <c r="K137" s="34">
        <v>100</v>
      </c>
      <c r="L137" s="84">
        <f t="shared" si="2"/>
        <v>37785877000</v>
      </c>
      <c r="M137" s="27" t="s">
        <v>149</v>
      </c>
    </row>
    <row r="138" spans="1:13" ht="37.5" customHeight="1" x14ac:dyDescent="0.25">
      <c r="A138" s="17">
        <f t="shared" si="3"/>
        <v>130</v>
      </c>
      <c r="B138" s="155">
        <v>2023002130012</v>
      </c>
      <c r="C138" s="154">
        <v>45002</v>
      </c>
      <c r="D138" s="20" t="s">
        <v>150</v>
      </c>
      <c r="E138" s="20" t="s">
        <v>151</v>
      </c>
      <c r="F138" s="22" t="s">
        <v>115</v>
      </c>
      <c r="G138" s="54">
        <v>550000000</v>
      </c>
      <c r="H138" s="22" t="s">
        <v>120</v>
      </c>
      <c r="I138" s="32">
        <v>45135</v>
      </c>
      <c r="J138" s="32">
        <v>45226</v>
      </c>
      <c r="K138" s="34">
        <v>100</v>
      </c>
      <c r="L138" s="84">
        <f t="shared" si="2"/>
        <v>55000000000</v>
      </c>
      <c r="M138" s="27" t="s">
        <v>152</v>
      </c>
    </row>
    <row r="139" spans="1:13" ht="63" x14ac:dyDescent="0.25">
      <c r="A139" s="17">
        <f t="shared" si="3"/>
        <v>131</v>
      </c>
      <c r="B139" s="156">
        <v>2023002130085</v>
      </c>
      <c r="C139" s="154">
        <v>45071</v>
      </c>
      <c r="D139" s="20" t="s">
        <v>153</v>
      </c>
      <c r="E139" s="20" t="s">
        <v>154</v>
      </c>
      <c r="F139" s="22" t="s">
        <v>115</v>
      </c>
      <c r="G139" s="54">
        <v>499850000</v>
      </c>
      <c r="H139" s="22" t="s">
        <v>120</v>
      </c>
      <c r="I139" s="32">
        <v>45140</v>
      </c>
      <c r="J139" s="32">
        <v>45231</v>
      </c>
      <c r="K139" s="34">
        <v>100</v>
      </c>
      <c r="L139" s="84">
        <f t="shared" si="2"/>
        <v>49985000000</v>
      </c>
      <c r="M139" s="27" t="s">
        <v>155</v>
      </c>
    </row>
    <row r="140" spans="1:13" ht="41.25" customHeight="1" x14ac:dyDescent="0.25">
      <c r="A140" s="17">
        <f t="shared" si="3"/>
        <v>132</v>
      </c>
      <c r="B140" s="155">
        <v>2023002130101</v>
      </c>
      <c r="C140" s="154">
        <v>45083</v>
      </c>
      <c r="D140" s="20" t="s">
        <v>156</v>
      </c>
      <c r="E140" s="20" t="s">
        <v>157</v>
      </c>
      <c r="F140" s="22" t="s">
        <v>115</v>
      </c>
      <c r="G140" s="54">
        <v>499900000</v>
      </c>
      <c r="H140" s="22" t="s">
        <v>120</v>
      </c>
      <c r="I140" s="32">
        <v>45171</v>
      </c>
      <c r="J140" s="32">
        <v>45261</v>
      </c>
      <c r="K140" s="34">
        <v>100</v>
      </c>
      <c r="L140" s="84">
        <f t="shared" si="2"/>
        <v>49990000000</v>
      </c>
      <c r="M140" s="27" t="s">
        <v>321</v>
      </c>
    </row>
    <row r="141" spans="1:13" ht="50.25" customHeight="1" x14ac:dyDescent="0.25">
      <c r="A141" s="17">
        <f t="shared" si="3"/>
        <v>133</v>
      </c>
      <c r="B141" s="155">
        <v>2021002130419</v>
      </c>
      <c r="C141" s="154">
        <v>45002</v>
      </c>
      <c r="D141" s="20" t="s">
        <v>159</v>
      </c>
      <c r="E141" s="20" t="s">
        <v>160</v>
      </c>
      <c r="F141" s="22" t="s">
        <v>115</v>
      </c>
      <c r="G141" s="54">
        <v>1300000000</v>
      </c>
      <c r="H141" s="22" t="s">
        <v>120</v>
      </c>
      <c r="I141" s="32">
        <v>45199</v>
      </c>
      <c r="J141" s="32">
        <v>45290</v>
      </c>
      <c r="K141" s="34">
        <v>100</v>
      </c>
      <c r="L141" s="84">
        <f t="shared" si="2"/>
        <v>130000000000</v>
      </c>
      <c r="M141" s="27" t="s">
        <v>322</v>
      </c>
    </row>
    <row r="142" spans="1:13" ht="48" customHeight="1" x14ac:dyDescent="0.25">
      <c r="A142" s="17">
        <f t="shared" si="3"/>
        <v>134</v>
      </c>
      <c r="B142" s="155">
        <v>2023002130084</v>
      </c>
      <c r="C142" s="154">
        <v>45071</v>
      </c>
      <c r="D142" s="20" t="s">
        <v>162</v>
      </c>
      <c r="E142" s="20" t="s">
        <v>163</v>
      </c>
      <c r="F142" s="22" t="s">
        <v>115</v>
      </c>
      <c r="G142" s="54">
        <v>149925000</v>
      </c>
      <c r="H142" s="22" t="s">
        <v>120</v>
      </c>
      <c r="I142" s="32">
        <v>45198</v>
      </c>
      <c r="J142" s="32">
        <v>45228</v>
      </c>
      <c r="K142" s="34">
        <v>100</v>
      </c>
      <c r="L142" s="84">
        <f t="shared" si="2"/>
        <v>14992500000</v>
      </c>
      <c r="M142" s="27" t="s">
        <v>164</v>
      </c>
    </row>
    <row r="143" spans="1:13" ht="41.25" customHeight="1" x14ac:dyDescent="0.25">
      <c r="A143" s="17">
        <f t="shared" si="3"/>
        <v>135</v>
      </c>
      <c r="B143" s="155">
        <v>2023002130117</v>
      </c>
      <c r="C143" s="157" t="s">
        <v>323</v>
      </c>
      <c r="D143" s="20" t="s">
        <v>165</v>
      </c>
      <c r="E143" s="20" t="s">
        <v>166</v>
      </c>
      <c r="F143" s="22" t="s">
        <v>115</v>
      </c>
      <c r="G143" s="54">
        <v>140000000</v>
      </c>
      <c r="H143" s="22" t="s">
        <v>167</v>
      </c>
      <c r="I143" s="32">
        <v>45217</v>
      </c>
      <c r="J143" s="32">
        <v>45247</v>
      </c>
      <c r="K143" s="34">
        <v>100</v>
      </c>
      <c r="L143" s="84">
        <f t="shared" si="2"/>
        <v>14000000000</v>
      </c>
      <c r="M143" s="27" t="s">
        <v>168</v>
      </c>
    </row>
    <row r="144" spans="1:13" ht="42" x14ac:dyDescent="0.25">
      <c r="A144" s="17">
        <f t="shared" si="3"/>
        <v>136</v>
      </c>
      <c r="B144" s="155">
        <v>2023002130098</v>
      </c>
      <c r="C144" s="157" t="s">
        <v>324</v>
      </c>
      <c r="D144" s="20" t="s">
        <v>169</v>
      </c>
      <c r="E144" s="20" t="s">
        <v>170</v>
      </c>
      <c r="F144" s="22" t="s">
        <v>115</v>
      </c>
      <c r="G144" s="54">
        <v>106020000</v>
      </c>
      <c r="H144" s="22" t="s">
        <v>120</v>
      </c>
      <c r="I144" s="32">
        <v>45224</v>
      </c>
      <c r="J144" s="32">
        <v>45254</v>
      </c>
      <c r="K144" s="34">
        <v>100</v>
      </c>
      <c r="L144" s="84">
        <f t="shared" si="2"/>
        <v>10602000000</v>
      </c>
      <c r="M144" s="27" t="s">
        <v>171</v>
      </c>
    </row>
    <row r="145" spans="1:13" ht="58.5" customHeight="1" x14ac:dyDescent="0.25">
      <c r="A145" s="17">
        <f t="shared" si="3"/>
        <v>137</v>
      </c>
      <c r="B145" s="155">
        <v>2022002130173</v>
      </c>
      <c r="C145" s="157" t="s">
        <v>325</v>
      </c>
      <c r="D145" s="20" t="s">
        <v>172</v>
      </c>
      <c r="E145" s="20" t="s">
        <v>173</v>
      </c>
      <c r="F145" s="22" t="s">
        <v>115</v>
      </c>
      <c r="G145" s="54">
        <v>1097975600</v>
      </c>
      <c r="H145" s="22" t="s">
        <v>120</v>
      </c>
      <c r="I145" s="32">
        <v>45238</v>
      </c>
      <c r="J145" s="32">
        <v>45267</v>
      </c>
      <c r="K145" s="34">
        <v>100</v>
      </c>
      <c r="L145" s="84">
        <f t="shared" si="2"/>
        <v>109797560000</v>
      </c>
      <c r="M145" s="27" t="s">
        <v>174</v>
      </c>
    </row>
    <row r="146" spans="1:13" ht="42" x14ac:dyDescent="0.25">
      <c r="A146" s="17">
        <f t="shared" si="3"/>
        <v>138</v>
      </c>
      <c r="B146" s="155">
        <v>2023002130095</v>
      </c>
      <c r="C146" s="157" t="s">
        <v>326</v>
      </c>
      <c r="D146" s="20" t="s">
        <v>175</v>
      </c>
      <c r="E146" s="20" t="s">
        <v>176</v>
      </c>
      <c r="F146" s="22" t="s">
        <v>115</v>
      </c>
      <c r="G146" s="54">
        <v>380000000</v>
      </c>
      <c r="H146" s="22" t="s">
        <v>24</v>
      </c>
      <c r="I146" s="32">
        <v>45134</v>
      </c>
      <c r="J146" s="32">
        <v>45286</v>
      </c>
      <c r="K146" s="34">
        <v>100</v>
      </c>
      <c r="L146" s="84">
        <f t="shared" si="2"/>
        <v>38000000000</v>
      </c>
      <c r="M146" s="27" t="s">
        <v>177</v>
      </c>
    </row>
    <row r="147" spans="1:13" ht="44.25" customHeight="1" x14ac:dyDescent="0.25">
      <c r="A147" s="17">
        <f t="shared" si="3"/>
        <v>139</v>
      </c>
      <c r="B147" s="158" t="s">
        <v>327</v>
      </c>
      <c r="C147" s="157" t="s">
        <v>328</v>
      </c>
      <c r="D147" s="20" t="s">
        <v>179</v>
      </c>
      <c r="E147" s="20" t="s">
        <v>180</v>
      </c>
      <c r="F147" s="22" t="s">
        <v>115</v>
      </c>
      <c r="G147" s="54">
        <v>400000000</v>
      </c>
      <c r="H147" s="22" t="s">
        <v>24</v>
      </c>
      <c r="I147" s="159">
        <v>45261</v>
      </c>
      <c r="J147" s="32">
        <v>45291</v>
      </c>
      <c r="K147" s="34">
        <v>100</v>
      </c>
      <c r="L147" s="84">
        <f t="shared" si="2"/>
        <v>40000000000</v>
      </c>
      <c r="M147" s="27" t="s">
        <v>181</v>
      </c>
    </row>
    <row r="148" spans="1:13" ht="42.75" customHeight="1" x14ac:dyDescent="0.25">
      <c r="A148" s="17">
        <f t="shared" si="3"/>
        <v>140</v>
      </c>
      <c r="B148" s="18">
        <v>2022002130086</v>
      </c>
      <c r="C148" s="19">
        <v>44938</v>
      </c>
      <c r="D148" s="160" t="s">
        <v>329</v>
      </c>
      <c r="E148" s="20" t="s">
        <v>330</v>
      </c>
      <c r="F148" s="22" t="s">
        <v>331</v>
      </c>
      <c r="G148" s="54">
        <v>6440551686</v>
      </c>
      <c r="H148" s="22" t="s">
        <v>332</v>
      </c>
      <c r="I148" s="32">
        <v>44927</v>
      </c>
      <c r="J148" s="32">
        <v>45291</v>
      </c>
      <c r="K148" s="34">
        <v>100</v>
      </c>
      <c r="L148" s="53">
        <v>6440551686</v>
      </c>
      <c r="M148" s="27" t="s">
        <v>333</v>
      </c>
    </row>
    <row r="149" spans="1:13" ht="44.25" customHeight="1" x14ac:dyDescent="0.25">
      <c r="A149" s="17">
        <f t="shared" si="3"/>
        <v>141</v>
      </c>
      <c r="B149" s="18">
        <v>2022002130074</v>
      </c>
      <c r="C149" s="19">
        <v>44938</v>
      </c>
      <c r="D149" s="161" t="s">
        <v>334</v>
      </c>
      <c r="E149" s="20" t="s">
        <v>335</v>
      </c>
      <c r="F149" s="22" t="s">
        <v>331</v>
      </c>
      <c r="G149" s="54">
        <v>538640198</v>
      </c>
      <c r="H149" s="37" t="s">
        <v>336</v>
      </c>
      <c r="I149" s="32">
        <v>44927</v>
      </c>
      <c r="J149" s="32">
        <v>45291</v>
      </c>
      <c r="K149" s="34">
        <v>100</v>
      </c>
      <c r="L149" s="53">
        <v>5386409198</v>
      </c>
      <c r="M149" s="27" t="s">
        <v>333</v>
      </c>
    </row>
    <row r="150" spans="1:13" ht="48.75" customHeight="1" x14ac:dyDescent="0.25">
      <c r="A150" s="17">
        <f t="shared" si="3"/>
        <v>142</v>
      </c>
      <c r="B150" s="18">
        <v>2022002130075</v>
      </c>
      <c r="C150" s="19">
        <v>44938</v>
      </c>
      <c r="D150" s="160" t="s">
        <v>337</v>
      </c>
      <c r="E150" s="20" t="s">
        <v>338</v>
      </c>
      <c r="F150" s="22" t="s">
        <v>331</v>
      </c>
      <c r="G150" s="54">
        <v>1077287303</v>
      </c>
      <c r="H150" s="162" t="s">
        <v>339</v>
      </c>
      <c r="I150" s="32">
        <v>44927</v>
      </c>
      <c r="J150" s="32">
        <v>45291</v>
      </c>
      <c r="K150" s="34">
        <v>100</v>
      </c>
      <c r="L150" s="53">
        <v>1077287303</v>
      </c>
      <c r="M150" s="27" t="s">
        <v>333</v>
      </c>
    </row>
    <row r="151" spans="1:13" ht="59.25" customHeight="1" x14ac:dyDescent="0.25">
      <c r="A151" s="17">
        <f t="shared" si="3"/>
        <v>143</v>
      </c>
      <c r="B151" s="36">
        <v>2022002130125</v>
      </c>
      <c r="C151" s="19">
        <v>44909</v>
      </c>
      <c r="D151" s="30" t="s">
        <v>340</v>
      </c>
      <c r="E151" s="20" t="s">
        <v>341</v>
      </c>
      <c r="F151" s="22" t="s">
        <v>342</v>
      </c>
      <c r="G151" s="97">
        <v>2159384771</v>
      </c>
      <c r="H151" s="37" t="s">
        <v>343</v>
      </c>
      <c r="I151" s="163">
        <v>44927</v>
      </c>
      <c r="J151" s="32">
        <v>45291</v>
      </c>
      <c r="K151" s="55">
        <v>99</v>
      </c>
      <c r="L151" s="97">
        <v>2137784771</v>
      </c>
      <c r="M151" s="27"/>
    </row>
    <row r="152" spans="1:13" ht="52.5" x14ac:dyDescent="0.25">
      <c r="A152" s="17">
        <f t="shared" si="3"/>
        <v>144</v>
      </c>
      <c r="B152" s="36">
        <v>2022002130180</v>
      </c>
      <c r="C152" s="19">
        <v>44950</v>
      </c>
      <c r="D152" s="20" t="s">
        <v>344</v>
      </c>
      <c r="E152" s="30" t="s">
        <v>345</v>
      </c>
      <c r="F152" s="22" t="s">
        <v>342</v>
      </c>
      <c r="G152" s="97">
        <v>860000000</v>
      </c>
      <c r="H152" s="37" t="s">
        <v>346</v>
      </c>
      <c r="I152" s="163">
        <v>44927</v>
      </c>
      <c r="J152" s="32">
        <v>45291</v>
      </c>
      <c r="K152" s="143" t="s">
        <v>347</v>
      </c>
      <c r="L152" s="97">
        <v>460500000</v>
      </c>
      <c r="M152" s="27"/>
    </row>
    <row r="153" spans="1:13" ht="52.5" x14ac:dyDescent="0.25">
      <c r="A153" s="17">
        <f t="shared" si="3"/>
        <v>145</v>
      </c>
      <c r="B153" s="164">
        <v>2022002130114</v>
      </c>
      <c r="C153" s="165">
        <v>44922</v>
      </c>
      <c r="D153" s="30" t="s">
        <v>348</v>
      </c>
      <c r="E153" s="30" t="s">
        <v>349</v>
      </c>
      <c r="F153" s="22" t="s">
        <v>342</v>
      </c>
      <c r="G153" s="97">
        <v>1020000000</v>
      </c>
      <c r="H153" s="37" t="s">
        <v>350</v>
      </c>
      <c r="I153" s="166">
        <v>44927</v>
      </c>
      <c r="J153" s="166">
        <v>45291</v>
      </c>
      <c r="K153" s="143" t="s">
        <v>351</v>
      </c>
      <c r="L153" s="97">
        <v>969958856.5</v>
      </c>
      <c r="M153" s="27"/>
    </row>
    <row r="154" spans="1:13" ht="52.5" x14ac:dyDescent="0.25">
      <c r="A154" s="17">
        <f t="shared" si="3"/>
        <v>146</v>
      </c>
      <c r="B154" s="36">
        <v>2022002130105</v>
      </c>
      <c r="C154" s="165">
        <v>44921</v>
      </c>
      <c r="D154" s="30" t="s">
        <v>352</v>
      </c>
      <c r="E154" s="30" t="s">
        <v>353</v>
      </c>
      <c r="F154" s="22" t="s">
        <v>342</v>
      </c>
      <c r="G154" s="96">
        <v>750000000</v>
      </c>
      <c r="H154" s="37" t="s">
        <v>354</v>
      </c>
      <c r="I154" s="166">
        <v>44927</v>
      </c>
      <c r="J154" s="166">
        <v>45291</v>
      </c>
      <c r="K154" s="167" t="s">
        <v>355</v>
      </c>
      <c r="L154" s="96">
        <v>610050000</v>
      </c>
      <c r="M154" s="27"/>
    </row>
    <row r="155" spans="1:13" ht="63" x14ac:dyDescent="0.25">
      <c r="A155" s="17">
        <f t="shared" si="3"/>
        <v>147</v>
      </c>
      <c r="B155" s="164">
        <v>2022002130139</v>
      </c>
      <c r="C155" s="168" t="s">
        <v>356</v>
      </c>
      <c r="D155" s="20" t="s">
        <v>357</v>
      </c>
      <c r="E155" s="20" t="s">
        <v>358</v>
      </c>
      <c r="F155" s="37" t="s">
        <v>342</v>
      </c>
      <c r="G155" s="96">
        <v>1902511116</v>
      </c>
      <c r="H155" s="37" t="s">
        <v>359</v>
      </c>
      <c r="I155" s="169">
        <v>44927</v>
      </c>
      <c r="J155" s="166">
        <v>45291</v>
      </c>
      <c r="K155" s="34">
        <v>100</v>
      </c>
      <c r="L155" s="96">
        <v>2071493863.5</v>
      </c>
      <c r="M155" s="27"/>
    </row>
    <row r="156" spans="1:13" ht="42" x14ac:dyDescent="0.25">
      <c r="A156" s="17">
        <f t="shared" si="3"/>
        <v>148</v>
      </c>
      <c r="B156" s="170">
        <v>2022002130100</v>
      </c>
      <c r="C156" s="171" t="s">
        <v>360</v>
      </c>
      <c r="D156" s="20" t="s">
        <v>361</v>
      </c>
      <c r="E156" s="20" t="s">
        <v>362</v>
      </c>
      <c r="F156" s="37" t="s">
        <v>342</v>
      </c>
      <c r="G156" s="97">
        <v>1810013000</v>
      </c>
      <c r="H156" s="37" t="s">
        <v>258</v>
      </c>
      <c r="I156" s="169">
        <v>44927</v>
      </c>
      <c r="J156" s="169">
        <v>45291</v>
      </c>
      <c r="K156" s="143" t="s">
        <v>104</v>
      </c>
      <c r="L156" s="97">
        <v>1677037819.5</v>
      </c>
      <c r="M156" s="27"/>
    </row>
    <row r="157" spans="1:13" ht="52.5" x14ac:dyDescent="0.25">
      <c r="A157" s="17">
        <f t="shared" si="3"/>
        <v>149</v>
      </c>
      <c r="B157" s="164">
        <v>2022002130102</v>
      </c>
      <c r="C157" s="19">
        <v>44907</v>
      </c>
      <c r="D157" s="20" t="s">
        <v>363</v>
      </c>
      <c r="E157" s="20" t="s">
        <v>364</v>
      </c>
      <c r="F157" s="37" t="s">
        <v>342</v>
      </c>
      <c r="G157" s="97">
        <v>930000000</v>
      </c>
      <c r="H157" s="37" t="s">
        <v>354</v>
      </c>
      <c r="I157" s="32">
        <v>44927</v>
      </c>
      <c r="J157" s="32">
        <v>45291</v>
      </c>
      <c r="K157" s="143" t="s">
        <v>365</v>
      </c>
      <c r="L157" s="97">
        <v>837700000</v>
      </c>
      <c r="M157" s="27"/>
    </row>
    <row r="158" spans="1:13" ht="84" x14ac:dyDescent="0.25">
      <c r="A158" s="17">
        <f t="shared" si="3"/>
        <v>150</v>
      </c>
      <c r="B158" s="170">
        <v>2022002130108</v>
      </c>
      <c r="C158" s="19">
        <v>44921</v>
      </c>
      <c r="D158" s="20" t="s">
        <v>366</v>
      </c>
      <c r="E158" s="20" t="s">
        <v>367</v>
      </c>
      <c r="F158" s="37" t="s">
        <v>342</v>
      </c>
      <c r="G158" s="97">
        <v>1104986000</v>
      </c>
      <c r="H158" s="37" t="s">
        <v>258</v>
      </c>
      <c r="I158" s="169">
        <v>44927</v>
      </c>
      <c r="J158" s="172" t="s">
        <v>368</v>
      </c>
      <c r="K158" s="143" t="s">
        <v>369</v>
      </c>
      <c r="L158" s="97">
        <v>1025880131</v>
      </c>
      <c r="M158" s="27"/>
    </row>
    <row r="159" spans="1:13" ht="63" x14ac:dyDescent="0.25">
      <c r="A159" s="17">
        <f t="shared" si="3"/>
        <v>151</v>
      </c>
      <c r="B159" s="36">
        <v>2022002130110</v>
      </c>
      <c r="C159" s="19">
        <v>44921</v>
      </c>
      <c r="D159" s="20" t="s">
        <v>370</v>
      </c>
      <c r="E159" s="20" t="s">
        <v>371</v>
      </c>
      <c r="F159" s="37" t="s">
        <v>342</v>
      </c>
      <c r="G159" s="173">
        <v>534600000</v>
      </c>
      <c r="H159" s="37" t="s">
        <v>237</v>
      </c>
      <c r="I159" s="169">
        <v>44927</v>
      </c>
      <c r="J159" s="172" t="s">
        <v>368</v>
      </c>
      <c r="K159" s="143" t="s">
        <v>372</v>
      </c>
      <c r="L159" s="173">
        <v>495350000</v>
      </c>
      <c r="M159" s="27"/>
    </row>
    <row r="160" spans="1:13" ht="59.25" customHeight="1" x14ac:dyDescent="0.25">
      <c r="A160" s="17">
        <f t="shared" si="3"/>
        <v>152</v>
      </c>
      <c r="B160" s="36">
        <v>2022002130101</v>
      </c>
      <c r="C160" s="165">
        <v>44921</v>
      </c>
      <c r="D160" s="20" t="s">
        <v>373</v>
      </c>
      <c r="E160" s="20" t="s">
        <v>374</v>
      </c>
      <c r="F160" s="37" t="s">
        <v>342</v>
      </c>
      <c r="G160" s="173">
        <v>592700000</v>
      </c>
      <c r="H160" s="174" t="s">
        <v>375</v>
      </c>
      <c r="I160" s="166">
        <v>44927</v>
      </c>
      <c r="J160" s="166">
        <v>45291</v>
      </c>
      <c r="K160" s="143" t="s">
        <v>376</v>
      </c>
      <c r="L160" s="97">
        <v>558950000</v>
      </c>
      <c r="M160" s="27"/>
    </row>
    <row r="161" spans="1:13" ht="52.5" x14ac:dyDescent="0.25">
      <c r="A161" s="17">
        <f t="shared" si="3"/>
        <v>153</v>
      </c>
      <c r="B161" s="36">
        <v>2022002130104</v>
      </c>
      <c r="C161" s="165">
        <v>44921</v>
      </c>
      <c r="D161" s="20" t="s">
        <v>377</v>
      </c>
      <c r="E161" s="20" t="s">
        <v>378</v>
      </c>
      <c r="F161" s="37" t="s">
        <v>342</v>
      </c>
      <c r="G161" s="173">
        <v>1150000000</v>
      </c>
      <c r="H161" s="37" t="s">
        <v>237</v>
      </c>
      <c r="I161" s="166">
        <v>44927</v>
      </c>
      <c r="J161" s="166">
        <v>45291</v>
      </c>
      <c r="K161" s="143" t="s">
        <v>379</v>
      </c>
      <c r="L161" s="97">
        <v>968000000</v>
      </c>
      <c r="M161" s="27"/>
    </row>
    <row r="162" spans="1:13" ht="52.5" x14ac:dyDescent="0.25">
      <c r="A162" s="17">
        <f t="shared" si="3"/>
        <v>154</v>
      </c>
      <c r="B162" s="36">
        <v>2022002130107</v>
      </c>
      <c r="C162" s="165">
        <v>44907</v>
      </c>
      <c r="D162" s="20" t="s">
        <v>380</v>
      </c>
      <c r="E162" s="20" t="s">
        <v>381</v>
      </c>
      <c r="F162" s="37" t="s">
        <v>342</v>
      </c>
      <c r="G162" s="173">
        <v>1812388041</v>
      </c>
      <c r="H162" s="37" t="s">
        <v>237</v>
      </c>
      <c r="I162" s="166">
        <v>44927</v>
      </c>
      <c r="J162" s="166">
        <v>45291</v>
      </c>
      <c r="K162" s="143" t="s">
        <v>382</v>
      </c>
      <c r="L162" s="97">
        <v>1710488041</v>
      </c>
      <c r="M162" s="27"/>
    </row>
    <row r="163" spans="1:13" ht="42" x14ac:dyDescent="0.25">
      <c r="A163" s="17">
        <f t="shared" si="3"/>
        <v>155</v>
      </c>
      <c r="B163" s="36">
        <v>2022002130106</v>
      </c>
      <c r="C163" s="165">
        <v>44918</v>
      </c>
      <c r="D163" s="20" t="s">
        <v>383</v>
      </c>
      <c r="E163" s="20" t="s">
        <v>384</v>
      </c>
      <c r="F163" s="37" t="s">
        <v>342</v>
      </c>
      <c r="G163" s="173">
        <v>2814371883</v>
      </c>
      <c r="H163" s="37" t="s">
        <v>107</v>
      </c>
      <c r="I163" s="166">
        <v>44927</v>
      </c>
      <c r="J163" s="166">
        <v>45291</v>
      </c>
      <c r="K163" s="143" t="s">
        <v>385</v>
      </c>
      <c r="L163" s="97">
        <v>2160152981</v>
      </c>
      <c r="M163" s="27"/>
    </row>
    <row r="164" spans="1:13" ht="63" x14ac:dyDescent="0.25">
      <c r="A164" s="17">
        <f t="shared" si="3"/>
        <v>156</v>
      </c>
      <c r="B164" s="36">
        <v>2022002130126</v>
      </c>
      <c r="C164" s="175">
        <v>44909</v>
      </c>
      <c r="D164" s="20" t="s">
        <v>386</v>
      </c>
      <c r="E164" s="20" t="s">
        <v>387</v>
      </c>
      <c r="F164" s="37" t="s">
        <v>342</v>
      </c>
      <c r="G164" s="97">
        <v>2800000000</v>
      </c>
      <c r="H164" s="37" t="s">
        <v>388</v>
      </c>
      <c r="I164" s="166">
        <v>44927</v>
      </c>
      <c r="J164" s="166">
        <v>45291</v>
      </c>
      <c r="K164" s="143" t="s">
        <v>389</v>
      </c>
      <c r="L164" s="97">
        <v>1652806311</v>
      </c>
      <c r="M164" s="27"/>
    </row>
    <row r="165" spans="1:13" ht="84" x14ac:dyDescent="0.25">
      <c r="A165" s="17">
        <f t="shared" si="3"/>
        <v>157</v>
      </c>
      <c r="B165" s="36">
        <v>2022002130116</v>
      </c>
      <c r="C165" s="165">
        <v>45274</v>
      </c>
      <c r="D165" s="20" t="s">
        <v>390</v>
      </c>
      <c r="E165" s="20" t="s">
        <v>391</v>
      </c>
      <c r="F165" s="37" t="s">
        <v>392</v>
      </c>
      <c r="G165" s="97">
        <v>1730336000</v>
      </c>
      <c r="H165" s="37" t="s">
        <v>393</v>
      </c>
      <c r="I165" s="163">
        <v>44927</v>
      </c>
      <c r="J165" s="166">
        <v>45291</v>
      </c>
      <c r="K165" s="143" t="s">
        <v>394</v>
      </c>
      <c r="L165" s="97">
        <v>1578736000</v>
      </c>
      <c r="M165" s="27"/>
    </row>
    <row r="166" spans="1:13" ht="52.5" x14ac:dyDescent="0.25">
      <c r="A166" s="17">
        <f t="shared" si="3"/>
        <v>158</v>
      </c>
      <c r="B166" s="36">
        <v>2022002130140</v>
      </c>
      <c r="C166" s="175">
        <v>44924</v>
      </c>
      <c r="D166" s="20" t="s">
        <v>395</v>
      </c>
      <c r="E166" s="20" t="s">
        <v>396</v>
      </c>
      <c r="F166" s="37" t="s">
        <v>392</v>
      </c>
      <c r="G166" s="97">
        <v>1359045000</v>
      </c>
      <c r="H166" s="37" t="s">
        <v>397</v>
      </c>
      <c r="I166" s="163">
        <v>44927</v>
      </c>
      <c r="J166" s="176">
        <v>45291</v>
      </c>
      <c r="K166" s="143" t="s">
        <v>398</v>
      </c>
      <c r="L166" s="97">
        <v>1322350000</v>
      </c>
      <c r="M166" s="27"/>
    </row>
    <row r="167" spans="1:13" ht="52.5" x14ac:dyDescent="0.25">
      <c r="A167" s="17">
        <f t="shared" si="3"/>
        <v>159</v>
      </c>
      <c r="B167" s="36">
        <v>2022002130113</v>
      </c>
      <c r="C167" s="177">
        <v>44922</v>
      </c>
      <c r="D167" s="20" t="s">
        <v>399</v>
      </c>
      <c r="E167" s="20" t="s">
        <v>400</v>
      </c>
      <c r="F167" s="37" t="s">
        <v>342</v>
      </c>
      <c r="G167" s="178">
        <v>2470357248</v>
      </c>
      <c r="H167" s="37" t="s">
        <v>388</v>
      </c>
      <c r="I167" s="163">
        <v>44927</v>
      </c>
      <c r="J167" s="166">
        <v>45291</v>
      </c>
      <c r="K167" s="143" t="s">
        <v>401</v>
      </c>
      <c r="L167" s="97">
        <v>2074530000</v>
      </c>
      <c r="M167" s="27"/>
    </row>
    <row r="168" spans="1:13" ht="52.5" x14ac:dyDescent="0.25">
      <c r="A168" s="17">
        <f t="shared" si="3"/>
        <v>160</v>
      </c>
      <c r="B168" s="36">
        <v>2022002130112</v>
      </c>
      <c r="C168" s="179">
        <v>44922</v>
      </c>
      <c r="D168" s="20" t="s">
        <v>402</v>
      </c>
      <c r="E168" s="20" t="s">
        <v>403</v>
      </c>
      <c r="F168" s="37" t="s">
        <v>342</v>
      </c>
      <c r="G168" s="178">
        <v>1300000000</v>
      </c>
      <c r="H168" s="37" t="s">
        <v>388</v>
      </c>
      <c r="I168" s="166">
        <v>44927</v>
      </c>
      <c r="J168" s="166">
        <v>45291</v>
      </c>
      <c r="K168" s="143" t="s">
        <v>404</v>
      </c>
      <c r="L168" s="97">
        <v>1213654293</v>
      </c>
      <c r="M168" s="27"/>
    </row>
    <row r="169" spans="1:13" ht="73.5" x14ac:dyDescent="0.25">
      <c r="A169" s="17">
        <f t="shared" si="3"/>
        <v>161</v>
      </c>
      <c r="B169" s="36">
        <v>2022002130118</v>
      </c>
      <c r="C169" s="179">
        <v>44922</v>
      </c>
      <c r="D169" s="20" t="s">
        <v>405</v>
      </c>
      <c r="E169" s="20" t="s">
        <v>406</v>
      </c>
      <c r="F169" s="37" t="s">
        <v>342</v>
      </c>
      <c r="G169" s="178">
        <v>4147731772</v>
      </c>
      <c r="H169" s="37" t="s">
        <v>388</v>
      </c>
      <c r="I169" s="166">
        <v>44927</v>
      </c>
      <c r="J169" s="166">
        <v>45291</v>
      </c>
      <c r="K169" s="55">
        <v>91</v>
      </c>
      <c r="L169" s="97">
        <v>3774570145</v>
      </c>
      <c r="M169" s="27"/>
    </row>
    <row r="170" spans="1:13" ht="73.5" x14ac:dyDescent="0.25">
      <c r="A170" s="17">
        <f t="shared" si="3"/>
        <v>162</v>
      </c>
      <c r="B170" s="36">
        <v>2022002130143</v>
      </c>
      <c r="C170" s="165">
        <v>44915</v>
      </c>
      <c r="D170" s="20" t="s">
        <v>407</v>
      </c>
      <c r="E170" s="20" t="s">
        <v>408</v>
      </c>
      <c r="F170" s="37" t="s">
        <v>342</v>
      </c>
      <c r="G170" s="97">
        <v>948435462</v>
      </c>
      <c r="H170" s="37" t="s">
        <v>24</v>
      </c>
      <c r="I170" s="166">
        <v>44927</v>
      </c>
      <c r="J170" s="166">
        <v>45291</v>
      </c>
      <c r="K170" s="143" t="s">
        <v>409</v>
      </c>
      <c r="L170" s="97">
        <v>726283469.5</v>
      </c>
      <c r="M170" s="27"/>
    </row>
    <row r="171" spans="1:13" ht="63" x14ac:dyDescent="0.25">
      <c r="A171" s="17">
        <f t="shared" si="3"/>
        <v>163</v>
      </c>
      <c r="B171" s="36">
        <v>2022002130130</v>
      </c>
      <c r="C171" s="165">
        <v>44909</v>
      </c>
      <c r="D171" s="20" t="s">
        <v>410</v>
      </c>
      <c r="E171" s="20" t="s">
        <v>411</v>
      </c>
      <c r="F171" s="37" t="s">
        <v>342</v>
      </c>
      <c r="G171" s="97">
        <v>260000000</v>
      </c>
      <c r="H171" s="37" t="s">
        <v>412</v>
      </c>
      <c r="I171" s="166">
        <v>44927</v>
      </c>
      <c r="J171" s="166">
        <v>45291</v>
      </c>
      <c r="K171" s="143" t="s">
        <v>413</v>
      </c>
      <c r="L171" s="97">
        <v>157500000</v>
      </c>
      <c r="M171" s="27"/>
    </row>
    <row r="172" spans="1:13" ht="84" x14ac:dyDescent="0.25">
      <c r="A172" s="17">
        <f t="shared" si="3"/>
        <v>164</v>
      </c>
      <c r="B172" s="36">
        <v>2022002130115</v>
      </c>
      <c r="C172" s="165">
        <v>44917</v>
      </c>
      <c r="D172" s="20" t="s">
        <v>414</v>
      </c>
      <c r="E172" s="20" t="s">
        <v>415</v>
      </c>
      <c r="F172" s="37" t="s">
        <v>392</v>
      </c>
      <c r="G172" s="97">
        <v>1102506000</v>
      </c>
      <c r="H172" s="37" t="s">
        <v>354</v>
      </c>
      <c r="I172" s="163">
        <v>44927</v>
      </c>
      <c r="J172" s="166">
        <v>45291</v>
      </c>
      <c r="K172" s="143" t="s">
        <v>416</v>
      </c>
      <c r="L172" s="97">
        <v>925186000</v>
      </c>
      <c r="M172" s="27"/>
    </row>
    <row r="173" spans="1:13" ht="52.5" x14ac:dyDescent="0.25">
      <c r="A173" s="17">
        <f t="shared" si="3"/>
        <v>165</v>
      </c>
      <c r="B173" s="36">
        <v>2022002130111</v>
      </c>
      <c r="C173" s="165">
        <v>44917</v>
      </c>
      <c r="D173" s="20" t="s">
        <v>417</v>
      </c>
      <c r="E173" s="20" t="s">
        <v>418</v>
      </c>
      <c r="F173" s="37" t="s">
        <v>342</v>
      </c>
      <c r="G173" s="97">
        <v>633809000</v>
      </c>
      <c r="H173" s="37" t="s">
        <v>393</v>
      </c>
      <c r="I173" s="163">
        <v>44927</v>
      </c>
      <c r="J173" s="166">
        <v>45291</v>
      </c>
      <c r="K173" s="143" t="s">
        <v>419</v>
      </c>
      <c r="L173" s="97">
        <v>586359000</v>
      </c>
      <c r="M173" s="27"/>
    </row>
    <row r="174" spans="1:13" ht="63" x14ac:dyDescent="0.25">
      <c r="A174" s="17">
        <f t="shared" si="3"/>
        <v>166</v>
      </c>
      <c r="B174" s="36">
        <v>2022002130120</v>
      </c>
      <c r="C174" s="165">
        <v>44921</v>
      </c>
      <c r="D174" s="20" t="s">
        <v>420</v>
      </c>
      <c r="E174" s="20" t="s">
        <v>421</v>
      </c>
      <c r="F174" s="37" t="s">
        <v>342</v>
      </c>
      <c r="G174" s="97">
        <v>1645044707</v>
      </c>
      <c r="H174" s="37" t="s">
        <v>24</v>
      </c>
      <c r="I174" s="163">
        <v>44927</v>
      </c>
      <c r="J174" s="166">
        <v>45291</v>
      </c>
      <c r="K174" s="143" t="s">
        <v>422</v>
      </c>
      <c r="L174" s="97">
        <v>528689459</v>
      </c>
      <c r="M174" s="27" t="s">
        <v>423</v>
      </c>
    </row>
    <row r="175" spans="1:13" ht="42" x14ac:dyDescent="0.25">
      <c r="A175" s="17">
        <f t="shared" si="3"/>
        <v>167</v>
      </c>
      <c r="B175" s="36">
        <v>2022002130117</v>
      </c>
      <c r="C175" s="165">
        <v>44908</v>
      </c>
      <c r="D175" s="20" t="s">
        <v>424</v>
      </c>
      <c r="E175" s="20" t="s">
        <v>425</v>
      </c>
      <c r="F175" s="37" t="s">
        <v>342</v>
      </c>
      <c r="G175" s="97">
        <v>1545475717</v>
      </c>
      <c r="H175" s="37" t="s">
        <v>426</v>
      </c>
      <c r="I175" s="163">
        <v>44927</v>
      </c>
      <c r="J175" s="166">
        <v>45291</v>
      </c>
      <c r="K175" s="143" t="s">
        <v>427</v>
      </c>
      <c r="L175" s="97">
        <v>1461750000</v>
      </c>
      <c r="M175" s="27" t="s">
        <v>428</v>
      </c>
    </row>
    <row r="176" spans="1:13" ht="84" x14ac:dyDescent="0.25">
      <c r="A176" s="17">
        <f t="shared" si="3"/>
        <v>168</v>
      </c>
      <c r="B176" s="36">
        <v>2022002130128</v>
      </c>
      <c r="C176" s="165">
        <v>44909</v>
      </c>
      <c r="D176" s="20" t="s">
        <v>429</v>
      </c>
      <c r="E176" s="20" t="s">
        <v>430</v>
      </c>
      <c r="F176" s="37" t="s">
        <v>342</v>
      </c>
      <c r="G176" s="97">
        <v>1448200330</v>
      </c>
      <c r="H176" s="37" t="s">
        <v>388</v>
      </c>
      <c r="I176" s="163">
        <v>44927</v>
      </c>
      <c r="J176" s="166">
        <v>45291</v>
      </c>
      <c r="K176" s="143" t="s">
        <v>431</v>
      </c>
      <c r="L176" s="97">
        <v>1036885240</v>
      </c>
      <c r="M176" s="27" t="s">
        <v>428</v>
      </c>
    </row>
    <row r="177" spans="1:13" ht="52.5" x14ac:dyDescent="0.25">
      <c r="A177" s="17">
        <f t="shared" si="3"/>
        <v>169</v>
      </c>
      <c r="B177" s="36">
        <v>2022002130119</v>
      </c>
      <c r="C177" s="165">
        <v>44909</v>
      </c>
      <c r="D177" s="20" t="s">
        <v>432</v>
      </c>
      <c r="E177" s="20" t="s">
        <v>433</v>
      </c>
      <c r="F177" s="37" t="s">
        <v>342</v>
      </c>
      <c r="G177" s="97">
        <v>2163650025</v>
      </c>
      <c r="H177" s="37" t="s">
        <v>388</v>
      </c>
      <c r="I177" s="163">
        <v>44927</v>
      </c>
      <c r="J177" s="166">
        <v>45291</v>
      </c>
      <c r="K177" s="143" t="s">
        <v>434</v>
      </c>
      <c r="L177" s="97">
        <v>2089978553</v>
      </c>
      <c r="M177" s="27"/>
    </row>
    <row r="178" spans="1:13" ht="63" x14ac:dyDescent="0.25">
      <c r="A178" s="17">
        <f t="shared" si="3"/>
        <v>170</v>
      </c>
      <c r="B178" s="36">
        <v>2022002130129</v>
      </c>
      <c r="C178" s="165">
        <v>44909</v>
      </c>
      <c r="D178" s="20" t="s">
        <v>435</v>
      </c>
      <c r="E178" s="20" t="s">
        <v>436</v>
      </c>
      <c r="F178" s="37" t="s">
        <v>342</v>
      </c>
      <c r="G178" s="97">
        <v>200000000</v>
      </c>
      <c r="H178" s="37" t="s">
        <v>24</v>
      </c>
      <c r="I178" s="163">
        <v>44927</v>
      </c>
      <c r="J178" s="166">
        <v>45291</v>
      </c>
      <c r="K178" s="143" t="s">
        <v>437</v>
      </c>
      <c r="L178" s="97">
        <v>177000000</v>
      </c>
      <c r="M178" s="27"/>
    </row>
    <row r="179" spans="1:13" ht="52.5" x14ac:dyDescent="0.25">
      <c r="A179" s="17">
        <f t="shared" si="3"/>
        <v>171</v>
      </c>
      <c r="B179" s="36">
        <v>2022002130127</v>
      </c>
      <c r="C179" s="165">
        <v>44921</v>
      </c>
      <c r="D179" s="20" t="s">
        <v>438</v>
      </c>
      <c r="E179" s="20" t="s">
        <v>439</v>
      </c>
      <c r="F179" s="37" t="s">
        <v>342</v>
      </c>
      <c r="G179" s="96">
        <v>22373709223</v>
      </c>
      <c r="H179" s="37" t="s">
        <v>388</v>
      </c>
      <c r="I179" s="163">
        <v>44927</v>
      </c>
      <c r="J179" s="166">
        <v>45291</v>
      </c>
      <c r="K179" s="34">
        <v>100</v>
      </c>
      <c r="L179" s="96">
        <v>25426038427</v>
      </c>
      <c r="M179" s="27"/>
    </row>
    <row r="180" spans="1:13" ht="39.75" customHeight="1" x14ac:dyDescent="0.25">
      <c r="A180" s="17">
        <f t="shared" si="3"/>
        <v>172</v>
      </c>
      <c r="B180" s="36">
        <v>2022002130142</v>
      </c>
      <c r="C180" s="165">
        <v>44917</v>
      </c>
      <c r="D180" s="20" t="s">
        <v>440</v>
      </c>
      <c r="E180" s="20" t="s">
        <v>441</v>
      </c>
      <c r="F180" s="37" t="s">
        <v>342</v>
      </c>
      <c r="G180" s="97">
        <v>681000000</v>
      </c>
      <c r="H180" s="37" t="s">
        <v>442</v>
      </c>
      <c r="I180" s="163">
        <v>44927</v>
      </c>
      <c r="J180" s="166">
        <v>45291</v>
      </c>
      <c r="K180" s="143" t="s">
        <v>443</v>
      </c>
      <c r="L180" s="97">
        <v>641799259.5</v>
      </c>
      <c r="M180" s="27"/>
    </row>
    <row r="181" spans="1:13" ht="43.5" customHeight="1" x14ac:dyDescent="0.25">
      <c r="A181" s="17">
        <f t="shared" si="3"/>
        <v>173</v>
      </c>
      <c r="B181" s="36">
        <v>2022002130138</v>
      </c>
      <c r="C181" s="165">
        <v>44917</v>
      </c>
      <c r="D181" s="20" t="s">
        <v>444</v>
      </c>
      <c r="E181" s="20" t="s">
        <v>445</v>
      </c>
      <c r="F181" s="37" t="s">
        <v>342</v>
      </c>
      <c r="G181" s="97">
        <v>1093117132</v>
      </c>
      <c r="H181" s="37" t="s">
        <v>107</v>
      </c>
      <c r="I181" s="163">
        <v>44927</v>
      </c>
      <c r="J181" s="166">
        <v>45291</v>
      </c>
      <c r="K181" s="143" t="s">
        <v>446</v>
      </c>
      <c r="L181" s="97">
        <v>795305199.5</v>
      </c>
      <c r="M181" s="27"/>
    </row>
    <row r="182" spans="1:13" ht="52.5" x14ac:dyDescent="0.25">
      <c r="A182" s="17">
        <f t="shared" si="3"/>
        <v>174</v>
      </c>
      <c r="B182" s="36">
        <v>2022002130136</v>
      </c>
      <c r="C182" s="165">
        <v>44908</v>
      </c>
      <c r="D182" s="20" t="s">
        <v>447</v>
      </c>
      <c r="E182" s="20" t="s">
        <v>448</v>
      </c>
      <c r="F182" s="37" t="s">
        <v>342</v>
      </c>
      <c r="G182" s="97">
        <v>498354598</v>
      </c>
      <c r="H182" s="37" t="s">
        <v>107</v>
      </c>
      <c r="I182" s="163">
        <v>44927</v>
      </c>
      <c r="J182" s="166">
        <v>45291</v>
      </c>
      <c r="K182" s="143" t="s">
        <v>449</v>
      </c>
      <c r="L182" s="97">
        <v>447950000</v>
      </c>
      <c r="M182" s="27"/>
    </row>
    <row r="183" spans="1:13" ht="63" x14ac:dyDescent="0.25">
      <c r="A183" s="17">
        <f t="shared" si="3"/>
        <v>175</v>
      </c>
      <c r="B183" s="36">
        <v>2022002130137</v>
      </c>
      <c r="C183" s="180">
        <v>44605</v>
      </c>
      <c r="D183" s="20" t="s">
        <v>450</v>
      </c>
      <c r="E183" s="20" t="s">
        <v>451</v>
      </c>
      <c r="F183" s="37" t="s">
        <v>342</v>
      </c>
      <c r="G183" s="97">
        <v>76661209800</v>
      </c>
      <c r="H183" s="37" t="s">
        <v>107</v>
      </c>
      <c r="I183" s="163">
        <v>44927</v>
      </c>
      <c r="J183" s="166">
        <v>45291</v>
      </c>
      <c r="K183" s="143" t="s">
        <v>452</v>
      </c>
      <c r="L183" s="96">
        <v>57224945307.620003</v>
      </c>
      <c r="M183" s="27"/>
    </row>
    <row r="184" spans="1:13" ht="52.5" x14ac:dyDescent="0.25">
      <c r="A184" s="17">
        <f t="shared" si="3"/>
        <v>176</v>
      </c>
      <c r="B184" s="36">
        <v>2022002130135</v>
      </c>
      <c r="C184" s="180">
        <v>44917</v>
      </c>
      <c r="D184" s="20" t="s">
        <v>453</v>
      </c>
      <c r="E184" s="20" t="s">
        <v>454</v>
      </c>
      <c r="F184" s="37" t="s">
        <v>342</v>
      </c>
      <c r="G184" s="97">
        <v>15523969830</v>
      </c>
      <c r="H184" s="37" t="s">
        <v>107</v>
      </c>
      <c r="I184" s="163">
        <v>44927</v>
      </c>
      <c r="J184" s="166">
        <v>45291</v>
      </c>
      <c r="K184" s="143" t="s">
        <v>455</v>
      </c>
      <c r="L184" s="97">
        <v>9593804339.6000004</v>
      </c>
      <c r="M184" s="27"/>
    </row>
    <row r="185" spans="1:13" ht="73.5" x14ac:dyDescent="0.25">
      <c r="A185" s="17">
        <f t="shared" si="3"/>
        <v>177</v>
      </c>
      <c r="B185" s="36">
        <v>2022002130141</v>
      </c>
      <c r="C185" s="165">
        <v>44909</v>
      </c>
      <c r="D185" s="20" t="s">
        <v>456</v>
      </c>
      <c r="E185" s="20" t="s">
        <v>457</v>
      </c>
      <c r="F185" s="37" t="s">
        <v>342</v>
      </c>
      <c r="G185" s="97">
        <v>3500000000</v>
      </c>
      <c r="H185" s="37" t="s">
        <v>388</v>
      </c>
      <c r="I185" s="163">
        <v>44927</v>
      </c>
      <c r="J185" s="166">
        <v>45291</v>
      </c>
      <c r="K185" s="143" t="s">
        <v>458</v>
      </c>
      <c r="L185" s="97">
        <v>3054809884</v>
      </c>
      <c r="M185" s="27"/>
    </row>
    <row r="186" spans="1:13" ht="63" x14ac:dyDescent="0.25">
      <c r="A186" s="17">
        <f t="shared" si="3"/>
        <v>178</v>
      </c>
      <c r="B186" s="36">
        <v>2022002130103</v>
      </c>
      <c r="C186" s="165">
        <v>44907</v>
      </c>
      <c r="D186" s="20" t="s">
        <v>459</v>
      </c>
      <c r="E186" s="20" t="s">
        <v>460</v>
      </c>
      <c r="F186" s="37" t="s">
        <v>342</v>
      </c>
      <c r="G186" s="97">
        <v>1009000000</v>
      </c>
      <c r="H186" s="37" t="s">
        <v>388</v>
      </c>
      <c r="I186" s="163">
        <v>44927</v>
      </c>
      <c r="J186" s="166">
        <v>45291</v>
      </c>
      <c r="K186" s="143" t="s">
        <v>461</v>
      </c>
      <c r="L186" s="97">
        <v>803912493</v>
      </c>
      <c r="M186" s="27"/>
    </row>
    <row r="187" spans="1:13" ht="52.5" x14ac:dyDescent="0.25">
      <c r="A187" s="17">
        <f t="shared" si="3"/>
        <v>179</v>
      </c>
      <c r="B187" s="36">
        <v>2022002130109</v>
      </c>
      <c r="C187" s="165">
        <v>44922</v>
      </c>
      <c r="D187" s="20" t="s">
        <v>462</v>
      </c>
      <c r="E187" s="20" t="s">
        <v>463</v>
      </c>
      <c r="F187" s="37" t="s">
        <v>342</v>
      </c>
      <c r="G187" s="97">
        <v>2600000000</v>
      </c>
      <c r="H187" s="37" t="s">
        <v>388</v>
      </c>
      <c r="I187" s="163">
        <v>44927</v>
      </c>
      <c r="J187" s="166">
        <v>45291</v>
      </c>
      <c r="K187" s="143" t="s">
        <v>464</v>
      </c>
      <c r="L187" s="97">
        <v>2223450000</v>
      </c>
      <c r="M187" s="27"/>
    </row>
    <row r="188" spans="1:13" ht="63" x14ac:dyDescent="0.25">
      <c r="A188" s="17">
        <f t="shared" si="3"/>
        <v>180</v>
      </c>
      <c r="B188" s="36">
        <v>2023002130100</v>
      </c>
      <c r="C188" s="19">
        <v>45085</v>
      </c>
      <c r="D188" s="20" t="s">
        <v>465</v>
      </c>
      <c r="E188" s="20" t="s">
        <v>466</v>
      </c>
      <c r="F188" s="37" t="s">
        <v>342</v>
      </c>
      <c r="G188" s="97">
        <v>1200000000</v>
      </c>
      <c r="H188" s="37" t="s">
        <v>24</v>
      </c>
      <c r="I188" s="32">
        <v>45085</v>
      </c>
      <c r="J188" s="32">
        <v>45291</v>
      </c>
      <c r="K188" s="55">
        <v>0</v>
      </c>
      <c r="L188" s="97">
        <v>0</v>
      </c>
      <c r="M188" s="27" t="s">
        <v>467</v>
      </c>
    </row>
    <row r="189" spans="1:13" ht="63" x14ac:dyDescent="0.25">
      <c r="A189" s="17">
        <f t="shared" si="3"/>
        <v>181</v>
      </c>
      <c r="B189" s="36">
        <v>2023002130099</v>
      </c>
      <c r="C189" s="19">
        <v>45085</v>
      </c>
      <c r="D189" s="20" t="s">
        <v>468</v>
      </c>
      <c r="E189" s="20" t="s">
        <v>469</v>
      </c>
      <c r="F189" s="37" t="s">
        <v>342</v>
      </c>
      <c r="G189" s="97">
        <v>1600000000</v>
      </c>
      <c r="H189" s="37" t="s">
        <v>24</v>
      </c>
      <c r="I189" s="32">
        <v>45085</v>
      </c>
      <c r="J189" s="32">
        <v>45291</v>
      </c>
      <c r="K189" s="55">
        <v>0</v>
      </c>
      <c r="L189" s="97">
        <v>0</v>
      </c>
      <c r="M189" s="27" t="s">
        <v>467</v>
      </c>
    </row>
    <row r="190" spans="1:13" ht="42" x14ac:dyDescent="0.25">
      <c r="A190" s="17">
        <f t="shared" si="3"/>
        <v>182</v>
      </c>
      <c r="B190" s="36">
        <v>2023002130097</v>
      </c>
      <c r="C190" s="19">
        <v>45084</v>
      </c>
      <c r="D190" s="20" t="s">
        <v>470</v>
      </c>
      <c r="E190" s="20" t="s">
        <v>471</v>
      </c>
      <c r="F190" s="37" t="s">
        <v>342</v>
      </c>
      <c r="G190" s="97">
        <v>1598325000</v>
      </c>
      <c r="H190" s="37" t="s">
        <v>24</v>
      </c>
      <c r="I190" s="32">
        <v>45084</v>
      </c>
      <c r="J190" s="32">
        <v>45291</v>
      </c>
      <c r="K190" s="143" t="s">
        <v>472</v>
      </c>
      <c r="L190" s="97">
        <v>115826740</v>
      </c>
      <c r="M190" s="27" t="s">
        <v>467</v>
      </c>
    </row>
    <row r="191" spans="1:13" ht="73.5" x14ac:dyDescent="0.25">
      <c r="A191" s="17">
        <f t="shared" si="3"/>
        <v>183</v>
      </c>
      <c r="B191" s="36">
        <v>2023002130102</v>
      </c>
      <c r="C191" s="19">
        <v>45085</v>
      </c>
      <c r="D191" s="20" t="s">
        <v>473</v>
      </c>
      <c r="E191" s="20" t="s">
        <v>474</v>
      </c>
      <c r="F191" s="37" t="s">
        <v>342</v>
      </c>
      <c r="G191" s="97">
        <v>2237420000</v>
      </c>
      <c r="H191" s="37" t="s">
        <v>24</v>
      </c>
      <c r="I191" s="32">
        <v>45085</v>
      </c>
      <c r="J191" s="32">
        <v>45291</v>
      </c>
      <c r="K191" s="143" t="s">
        <v>475</v>
      </c>
      <c r="L191" s="97">
        <v>115896000</v>
      </c>
      <c r="M191" s="27" t="s">
        <v>467</v>
      </c>
    </row>
    <row r="192" spans="1:13" ht="63" x14ac:dyDescent="0.25">
      <c r="A192" s="17">
        <f t="shared" ref="A192:A208" si="4">+A191+1</f>
        <v>184</v>
      </c>
      <c r="B192" s="36">
        <v>2023002130096</v>
      </c>
      <c r="C192" s="19">
        <v>45084</v>
      </c>
      <c r="D192" s="20" t="s">
        <v>476</v>
      </c>
      <c r="E192" s="20" t="s">
        <v>477</v>
      </c>
      <c r="F192" s="37" t="s">
        <v>342</v>
      </c>
      <c r="G192" s="97">
        <v>2200000000</v>
      </c>
      <c r="H192" s="37" t="s">
        <v>24</v>
      </c>
      <c r="I192" s="32">
        <v>45084</v>
      </c>
      <c r="J192" s="32">
        <v>45291</v>
      </c>
      <c r="K192" s="55">
        <v>0</v>
      </c>
      <c r="L192" s="97">
        <v>0</v>
      </c>
      <c r="M192" s="27" t="s">
        <v>467</v>
      </c>
    </row>
    <row r="193" spans="1:16" ht="42" x14ac:dyDescent="0.25">
      <c r="A193" s="17">
        <f t="shared" si="4"/>
        <v>185</v>
      </c>
      <c r="B193" s="36">
        <v>2023002130103</v>
      </c>
      <c r="C193" s="19">
        <v>45085</v>
      </c>
      <c r="D193" s="20" t="s">
        <v>478</v>
      </c>
      <c r="E193" s="20" t="s">
        <v>479</v>
      </c>
      <c r="F193" s="37" t="s">
        <v>342</v>
      </c>
      <c r="G193" s="97">
        <v>250000000</v>
      </c>
      <c r="H193" s="37" t="s">
        <v>24</v>
      </c>
      <c r="I193" s="32">
        <v>45085</v>
      </c>
      <c r="J193" s="32">
        <v>45291</v>
      </c>
      <c r="K193" s="55">
        <v>100</v>
      </c>
      <c r="L193" s="97">
        <v>250000000</v>
      </c>
      <c r="M193" s="27"/>
    </row>
    <row r="194" spans="1:16" ht="42" x14ac:dyDescent="0.25">
      <c r="A194" s="17">
        <f t="shared" si="4"/>
        <v>186</v>
      </c>
      <c r="B194" s="36">
        <v>2022002130039</v>
      </c>
      <c r="C194" s="19">
        <v>45177</v>
      </c>
      <c r="D194" s="20" t="s">
        <v>480</v>
      </c>
      <c r="E194" s="20" t="s">
        <v>481</v>
      </c>
      <c r="F194" s="37" t="s">
        <v>342</v>
      </c>
      <c r="G194" s="97">
        <v>1927450502</v>
      </c>
      <c r="H194" s="37" t="s">
        <v>24</v>
      </c>
      <c r="I194" s="32">
        <v>45177</v>
      </c>
      <c r="J194" s="32">
        <v>45291</v>
      </c>
      <c r="K194" s="55">
        <v>0</v>
      </c>
      <c r="L194" s="97">
        <v>0</v>
      </c>
      <c r="M194" s="27" t="s">
        <v>467</v>
      </c>
    </row>
    <row r="195" spans="1:16" ht="42" x14ac:dyDescent="0.25">
      <c r="A195" s="17">
        <f t="shared" si="4"/>
        <v>187</v>
      </c>
      <c r="B195" s="36">
        <v>2021002130273</v>
      </c>
      <c r="C195" s="19">
        <v>45177</v>
      </c>
      <c r="D195" s="20" t="s">
        <v>482</v>
      </c>
      <c r="E195" s="20" t="s">
        <v>483</v>
      </c>
      <c r="F195" s="37" t="s">
        <v>342</v>
      </c>
      <c r="G195" s="97">
        <v>3368515812</v>
      </c>
      <c r="H195" s="37" t="s">
        <v>24</v>
      </c>
      <c r="I195" s="32">
        <v>45177</v>
      </c>
      <c r="J195" s="32">
        <v>45291</v>
      </c>
      <c r="K195" s="55">
        <v>0</v>
      </c>
      <c r="L195" s="97">
        <v>0</v>
      </c>
      <c r="M195" s="27" t="s">
        <v>467</v>
      </c>
    </row>
    <row r="196" spans="1:16" ht="42" x14ac:dyDescent="0.25">
      <c r="A196" s="17">
        <f t="shared" si="4"/>
        <v>188</v>
      </c>
      <c r="B196" s="18">
        <v>2023002130033</v>
      </c>
      <c r="C196" s="19">
        <v>45019</v>
      </c>
      <c r="D196" s="181" t="s">
        <v>484</v>
      </c>
      <c r="E196" s="181" t="s">
        <v>485</v>
      </c>
      <c r="F196" s="22" t="s">
        <v>486</v>
      </c>
      <c r="G196" s="54">
        <v>2184457820</v>
      </c>
      <c r="H196" s="24" t="s">
        <v>24</v>
      </c>
      <c r="I196" s="32">
        <v>45019</v>
      </c>
      <c r="J196" s="32">
        <v>45291</v>
      </c>
      <c r="K196" s="55">
        <v>85</v>
      </c>
      <c r="L196" s="55">
        <v>2184457820</v>
      </c>
      <c r="M196" s="27" t="s">
        <v>487</v>
      </c>
    </row>
    <row r="197" spans="1:16" ht="63" x14ac:dyDescent="0.25">
      <c r="A197" s="17">
        <f t="shared" si="4"/>
        <v>189</v>
      </c>
      <c r="B197" s="18">
        <v>2023002130037</v>
      </c>
      <c r="C197" s="19">
        <v>45019</v>
      </c>
      <c r="D197" s="181" t="s">
        <v>488</v>
      </c>
      <c r="E197" s="181" t="s">
        <v>489</v>
      </c>
      <c r="F197" s="22" t="s">
        <v>486</v>
      </c>
      <c r="G197" s="54">
        <v>263982500</v>
      </c>
      <c r="H197" s="24" t="s">
        <v>24</v>
      </c>
      <c r="I197" s="32">
        <v>45019</v>
      </c>
      <c r="J197" s="32">
        <v>45291</v>
      </c>
      <c r="K197" s="55">
        <v>100</v>
      </c>
      <c r="L197" s="182">
        <v>263982500</v>
      </c>
      <c r="M197" s="27" t="s">
        <v>490</v>
      </c>
    </row>
    <row r="198" spans="1:16" ht="42" x14ac:dyDescent="0.25">
      <c r="A198" s="17">
        <f t="shared" si="4"/>
        <v>190</v>
      </c>
      <c r="B198" s="18">
        <v>2023002130035</v>
      </c>
      <c r="C198" s="19">
        <v>44977</v>
      </c>
      <c r="D198" s="181" t="s">
        <v>491</v>
      </c>
      <c r="E198" s="181" t="s">
        <v>492</v>
      </c>
      <c r="F198" s="22" t="s">
        <v>486</v>
      </c>
      <c r="G198" s="54">
        <v>2639828452</v>
      </c>
      <c r="H198" s="24" t="s">
        <v>24</v>
      </c>
      <c r="I198" s="32">
        <v>44977</v>
      </c>
      <c r="J198" s="32">
        <v>45291</v>
      </c>
      <c r="K198" s="60">
        <v>90</v>
      </c>
      <c r="L198" s="183"/>
      <c r="M198" s="27" t="s">
        <v>493</v>
      </c>
    </row>
    <row r="199" spans="1:16" ht="37.5" customHeight="1" x14ac:dyDescent="0.25">
      <c r="A199" s="17">
        <f t="shared" si="4"/>
        <v>191</v>
      </c>
      <c r="B199" s="18">
        <v>2017130000257</v>
      </c>
      <c r="C199" s="19">
        <v>43049</v>
      </c>
      <c r="D199" s="20" t="s">
        <v>494</v>
      </c>
      <c r="E199" s="21" t="s">
        <v>495</v>
      </c>
      <c r="F199" s="22" t="s">
        <v>496</v>
      </c>
      <c r="G199" s="26">
        <v>65751521064</v>
      </c>
      <c r="H199" s="24" t="s">
        <v>497</v>
      </c>
      <c r="I199" s="25" t="s">
        <v>498</v>
      </c>
      <c r="J199" s="25">
        <v>45339</v>
      </c>
      <c r="K199" s="184" t="s">
        <v>499</v>
      </c>
      <c r="L199" s="185" t="s">
        <v>500</v>
      </c>
      <c r="M199" s="33" t="s">
        <v>501</v>
      </c>
      <c r="N199" s="186"/>
      <c r="O199" s="186"/>
      <c r="P199" s="187"/>
    </row>
    <row r="200" spans="1:16" ht="31.5" x14ac:dyDescent="0.25">
      <c r="A200" s="17">
        <f t="shared" si="4"/>
        <v>192</v>
      </c>
      <c r="B200" s="18">
        <v>2017130000257</v>
      </c>
      <c r="C200" s="19">
        <v>43018</v>
      </c>
      <c r="D200" s="21" t="s">
        <v>502</v>
      </c>
      <c r="E200" s="21" t="s">
        <v>503</v>
      </c>
      <c r="F200" s="22" t="s">
        <v>496</v>
      </c>
      <c r="G200" s="26">
        <v>30135499600</v>
      </c>
      <c r="H200" s="24" t="s">
        <v>504</v>
      </c>
      <c r="I200" s="25">
        <v>44685</v>
      </c>
      <c r="J200" s="25">
        <v>45583</v>
      </c>
      <c r="K200" s="188">
        <v>38</v>
      </c>
      <c r="L200" s="184" t="s">
        <v>505</v>
      </c>
      <c r="M200" s="46"/>
      <c r="N200" s="189"/>
      <c r="O200" s="190"/>
      <c r="P200" s="187"/>
    </row>
    <row r="201" spans="1:16" ht="42" x14ac:dyDescent="0.25">
      <c r="A201" s="17">
        <f t="shared" si="4"/>
        <v>193</v>
      </c>
      <c r="B201" s="18">
        <v>2021002130168</v>
      </c>
      <c r="C201" s="19">
        <v>44113</v>
      </c>
      <c r="D201" s="21" t="s">
        <v>506</v>
      </c>
      <c r="E201" s="21" t="s">
        <v>507</v>
      </c>
      <c r="F201" s="22" t="s">
        <v>496</v>
      </c>
      <c r="G201" s="191">
        <v>28723177457.200001</v>
      </c>
      <c r="H201" s="24" t="s">
        <v>504</v>
      </c>
      <c r="I201" s="25">
        <v>44600</v>
      </c>
      <c r="J201" s="25">
        <v>45543</v>
      </c>
      <c r="K201" s="184" t="s">
        <v>508</v>
      </c>
      <c r="L201" s="184" t="s">
        <v>509</v>
      </c>
      <c r="M201" s="46"/>
      <c r="N201" s="189"/>
      <c r="O201" s="190"/>
      <c r="P201" s="187"/>
    </row>
    <row r="202" spans="1:16" ht="42" x14ac:dyDescent="0.25">
      <c r="A202" s="17">
        <f t="shared" si="4"/>
        <v>194</v>
      </c>
      <c r="B202" s="18">
        <v>2021002130167</v>
      </c>
      <c r="C202" s="44">
        <v>44133</v>
      </c>
      <c r="D202" s="21" t="s">
        <v>510</v>
      </c>
      <c r="E202" s="21" t="s">
        <v>511</v>
      </c>
      <c r="F202" s="22" t="s">
        <v>496</v>
      </c>
      <c r="G202" s="26">
        <v>25172851776</v>
      </c>
      <c r="H202" s="24" t="s">
        <v>504</v>
      </c>
      <c r="I202" s="32">
        <v>44589</v>
      </c>
      <c r="J202" s="32">
        <v>45531</v>
      </c>
      <c r="K202" s="184" t="s">
        <v>512</v>
      </c>
      <c r="L202" s="184" t="s">
        <v>513</v>
      </c>
      <c r="M202" s="46"/>
      <c r="N202" s="189"/>
      <c r="O202" s="190"/>
      <c r="P202" s="187"/>
    </row>
    <row r="203" spans="1:16" ht="52.5" x14ac:dyDescent="0.25">
      <c r="A203" s="17">
        <f t="shared" si="4"/>
        <v>195</v>
      </c>
      <c r="B203" s="18">
        <v>2021002130222</v>
      </c>
      <c r="C203" s="19">
        <v>44362</v>
      </c>
      <c r="D203" s="21" t="s">
        <v>514</v>
      </c>
      <c r="E203" s="21" t="s">
        <v>515</v>
      </c>
      <c r="F203" s="22" t="s">
        <v>496</v>
      </c>
      <c r="G203" s="191">
        <v>1548310861.47</v>
      </c>
      <c r="H203" s="24" t="s">
        <v>516</v>
      </c>
      <c r="I203" s="25">
        <v>44753</v>
      </c>
      <c r="J203" s="25">
        <v>45147</v>
      </c>
      <c r="K203" s="192" t="s">
        <v>517</v>
      </c>
      <c r="L203" s="193" t="s">
        <v>518</v>
      </c>
      <c r="M203" s="46"/>
      <c r="N203" s="189"/>
      <c r="O203" s="189"/>
      <c r="P203" s="187"/>
    </row>
    <row r="204" spans="1:16" ht="34.5" customHeight="1" x14ac:dyDescent="0.25">
      <c r="A204" s="17">
        <f t="shared" si="4"/>
        <v>196</v>
      </c>
      <c r="B204" s="18">
        <v>22210002130445</v>
      </c>
      <c r="C204" s="19">
        <v>44559</v>
      </c>
      <c r="D204" s="21" t="s">
        <v>519</v>
      </c>
      <c r="E204" s="21" t="s">
        <v>520</v>
      </c>
      <c r="F204" s="22" t="s">
        <v>496</v>
      </c>
      <c r="G204" s="191">
        <v>6140118972.5</v>
      </c>
      <c r="H204" s="24" t="s">
        <v>516</v>
      </c>
      <c r="I204" s="25">
        <v>44964</v>
      </c>
      <c r="J204" s="25">
        <v>45329</v>
      </c>
      <c r="K204" s="192" t="s">
        <v>521</v>
      </c>
      <c r="L204" s="193" t="s">
        <v>522</v>
      </c>
      <c r="M204" s="46"/>
      <c r="N204" s="189"/>
      <c r="O204" s="189"/>
      <c r="P204" s="194"/>
    </row>
    <row r="205" spans="1:16" ht="31.5" x14ac:dyDescent="0.25">
      <c r="A205" s="17">
        <f t="shared" si="4"/>
        <v>197</v>
      </c>
      <c r="B205" s="18">
        <v>202100213044</v>
      </c>
      <c r="C205" s="17">
        <v>44949</v>
      </c>
      <c r="D205" s="20" t="s">
        <v>523</v>
      </c>
      <c r="E205" s="21" t="s">
        <v>524</v>
      </c>
      <c r="F205" s="22" t="s">
        <v>496</v>
      </c>
      <c r="G205" s="191">
        <v>1051533709.3200001</v>
      </c>
      <c r="H205" s="24" t="s">
        <v>237</v>
      </c>
      <c r="I205" s="25">
        <v>45134</v>
      </c>
      <c r="J205" s="25">
        <v>45226</v>
      </c>
      <c r="K205" s="45">
        <v>43</v>
      </c>
      <c r="L205" s="45">
        <v>0</v>
      </c>
      <c r="M205" s="195"/>
      <c r="N205" s="186"/>
      <c r="O205" s="186"/>
      <c r="P205" s="194"/>
    </row>
    <row r="206" spans="1:16" ht="52.5" x14ac:dyDescent="0.25">
      <c r="A206" s="17">
        <f t="shared" si="4"/>
        <v>198</v>
      </c>
      <c r="B206" s="18">
        <v>2022002130177</v>
      </c>
      <c r="C206" s="19">
        <v>44921</v>
      </c>
      <c r="D206" s="196" t="s">
        <v>525</v>
      </c>
      <c r="E206" s="196" t="s">
        <v>526</v>
      </c>
      <c r="F206" s="22" t="s">
        <v>527</v>
      </c>
      <c r="G206" s="54">
        <v>498400000</v>
      </c>
      <c r="H206" s="22" t="s">
        <v>24</v>
      </c>
      <c r="I206" s="32">
        <v>44946</v>
      </c>
      <c r="J206" s="32">
        <v>45251</v>
      </c>
      <c r="K206" s="167">
        <v>96.7</v>
      </c>
      <c r="L206" s="54">
        <v>466500000</v>
      </c>
      <c r="M206" s="197" t="s">
        <v>528</v>
      </c>
    </row>
    <row r="207" spans="1:16" ht="42" x14ac:dyDescent="0.25">
      <c r="A207" s="17">
        <f t="shared" si="4"/>
        <v>199</v>
      </c>
      <c r="B207" s="198">
        <v>2022002130178</v>
      </c>
      <c r="C207" s="19">
        <v>44923</v>
      </c>
      <c r="D207" s="196" t="s">
        <v>529</v>
      </c>
      <c r="E207" s="30" t="s">
        <v>530</v>
      </c>
      <c r="F207" s="22" t="s">
        <v>527</v>
      </c>
      <c r="G207" s="54">
        <v>300000000</v>
      </c>
      <c r="H207" s="22" t="s">
        <v>24</v>
      </c>
      <c r="I207" s="32">
        <v>44946</v>
      </c>
      <c r="J207" s="32">
        <v>45251</v>
      </c>
      <c r="K207" s="34">
        <v>0</v>
      </c>
      <c r="L207" s="54">
        <v>0</v>
      </c>
      <c r="M207" s="197" t="s">
        <v>531</v>
      </c>
    </row>
    <row r="208" spans="1:16" ht="53.25" thickBot="1" x14ac:dyDescent="0.3">
      <c r="A208" s="17">
        <f t="shared" si="4"/>
        <v>200</v>
      </c>
      <c r="B208" s="199">
        <v>2022002130176</v>
      </c>
      <c r="C208" s="200">
        <v>45286</v>
      </c>
      <c r="D208" s="201" t="s">
        <v>532</v>
      </c>
      <c r="E208" s="201" t="s">
        <v>533</v>
      </c>
      <c r="F208" s="202" t="s">
        <v>527</v>
      </c>
      <c r="G208" s="203">
        <v>5200000000</v>
      </c>
      <c r="H208" s="202" t="s">
        <v>24</v>
      </c>
      <c r="I208" s="204">
        <v>44946</v>
      </c>
      <c r="J208" s="204">
        <v>45252</v>
      </c>
      <c r="K208" s="205">
        <v>100</v>
      </c>
      <c r="L208" s="203">
        <v>609400000</v>
      </c>
      <c r="M208" s="206" t="s">
        <v>534</v>
      </c>
    </row>
    <row r="209" spans="1:1" x14ac:dyDescent="0.25">
      <c r="A209" s="207"/>
    </row>
  </sheetData>
  <mergeCells count="2">
    <mergeCell ref="M79:M82"/>
    <mergeCell ref="M84:M85"/>
  </mergeCells>
  <conditionalFormatting sqref="B88:B95">
    <cfRule type="expression" dxfId="19" priority="12">
      <formula>"Y(A4:DA4)"</formula>
    </cfRule>
  </conditionalFormatting>
  <conditionalFormatting sqref="B114:B121">
    <cfRule type="expression" dxfId="18" priority="4">
      <formula>"Y(A4:DA4)"</formula>
    </cfRule>
  </conditionalFormatting>
  <conditionalFormatting sqref="D30:E35">
    <cfRule type="expression" dxfId="17" priority="20">
      <formula>"Y(A4:DA4)"</formula>
    </cfRule>
  </conditionalFormatting>
  <conditionalFormatting sqref="D88:E95">
    <cfRule type="expression" dxfId="16" priority="11">
      <formula>"Y(A4:DA4)"</formula>
    </cfRule>
  </conditionalFormatting>
  <conditionalFormatting sqref="D114:E121">
    <cfRule type="expression" dxfId="15" priority="3">
      <formula>"Y(A4:DA4)"</formula>
    </cfRule>
  </conditionalFormatting>
  <conditionalFormatting sqref="E127:E151">
    <cfRule type="expression" dxfId="14" priority="1">
      <formula>"Y(A4:DA4)"</formula>
    </cfRule>
  </conditionalFormatting>
  <conditionalFormatting sqref="G88:G95">
    <cfRule type="containsText" dxfId="13" priority="13" operator="containsText" text="EN EJECUCIÓN">
      <formula>NOT(ISERROR(SEARCH("EN EJECUCIÓN",G88)))</formula>
    </cfRule>
    <cfRule type="containsText" dxfId="12" priority="14" operator="containsText" text="EN PROCESO DE SELECCIÓN">
      <formula>NOT(ISERROR(SEARCH("EN PROCESO DE SELECCIÓN",G88)))</formula>
    </cfRule>
    <cfRule type="containsText" dxfId="11" priority="15" operator="containsText" text="LIQUIDADO">
      <formula>NOT(ISERROR(SEARCH("LIQUIDADO",G88)))</formula>
    </cfRule>
    <cfRule type="containsText" dxfId="10" priority="16" operator="containsText" text="TERMINADO">
      <formula>NOT(ISERROR(SEARCH("TERMINADO",G88)))</formula>
    </cfRule>
    <cfRule type="containsText" dxfId="9" priority="17" operator="containsText" text="SUSPENDIDO">
      <formula>NOT(ISERROR(SEARCH("SUSPENDIDO",G88)))</formula>
    </cfRule>
  </conditionalFormatting>
  <conditionalFormatting sqref="G114:G121">
    <cfRule type="containsText" dxfId="8" priority="5" operator="containsText" text="EN EJECUCIÓN">
      <formula>NOT(ISERROR(SEARCH("EN EJECUCIÓN",G114)))</formula>
    </cfRule>
    <cfRule type="containsText" dxfId="7" priority="6" operator="containsText" text="EN PROCESO DE SELECCIÓN">
      <formula>NOT(ISERROR(SEARCH("EN PROCESO DE SELECCIÓN",G114)))</formula>
    </cfRule>
    <cfRule type="containsText" dxfId="6" priority="7" operator="containsText" text="LIQUIDADO">
      <formula>NOT(ISERROR(SEARCH("LIQUIDADO",G114)))</formula>
    </cfRule>
    <cfRule type="containsText" dxfId="5" priority="8" operator="containsText" text="TERMINADO">
      <formula>NOT(ISERROR(SEARCH("TERMINADO",G114)))</formula>
    </cfRule>
    <cfRule type="containsText" dxfId="4" priority="9" operator="containsText" text="SUSPENDIDO">
      <formula>NOT(ISERROR(SEARCH("SUSPENDIDO",G114)))</formula>
    </cfRule>
  </conditionalFormatting>
  <conditionalFormatting sqref="G88:H95">
    <cfRule type="expression" dxfId="3" priority="18">
      <formula>"Y(A4:DA4)"</formula>
    </cfRule>
  </conditionalFormatting>
  <conditionalFormatting sqref="G114:H121">
    <cfRule type="expression" dxfId="2" priority="10">
      <formula>"Y(A4:DA4)"</formula>
    </cfRule>
  </conditionalFormatting>
  <conditionalFormatting sqref="H30:H35">
    <cfRule type="expression" dxfId="1" priority="19">
      <formula>"Y(A4:DA4)"</formula>
    </cfRule>
  </conditionalFormatting>
  <conditionalFormatting sqref="H43:H44">
    <cfRule type="expression" dxfId="0" priority="2">
      <formula>"Y(A4:DA4)"</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Osvaldo Julio Rojas</dc:creator>
  <cp:lastModifiedBy>Robinson Dominguez Reyes</cp:lastModifiedBy>
  <dcterms:created xsi:type="dcterms:W3CDTF">2024-01-31T18:41:47Z</dcterms:created>
  <dcterms:modified xsi:type="dcterms:W3CDTF">2024-02-01T00:10:32Z</dcterms:modified>
</cp:coreProperties>
</file>