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josef\OneDrive\Dropbox\TRABAJO\BOLIVAR\Planeacion yamil\"/>
    </mc:Choice>
  </mc:AlternateContent>
  <xr:revisionPtr revIDLastSave="0" documentId="13_ncr:1_{2006BFA9-9BFE-4D02-B1F6-829CE9F8F76B}" xr6:coauthVersionLast="47" xr6:coauthVersionMax="47" xr10:uidLastSave="{00000000-0000-0000-0000-000000000000}"/>
  <bookViews>
    <workbookView xWindow="-110" yWindow="-110" windowWidth="29020" windowHeight="17500" tabRatio="500" activeTab="3" xr2:uid="{00000000-000D-0000-FFFF-FFFF00000000}"/>
  </bookViews>
  <sheets>
    <sheet name="INSTRUCTIVO" sheetId="3" r:id="rId1"/>
    <sheet name="MATRIZ PDD 2026" sheetId="1" r:id="rId2"/>
    <sheet name="ejecuciones " sheetId="7" state="hidden" r:id="rId3"/>
    <sheet name="RESUMEN POR DEPENDENCIA" sheetId="8" r:id="rId4"/>
  </sheets>
  <definedNames>
    <definedName name="_xlnm._FilterDatabase" localSheetId="1" hidden="1">'MATRIZ PDD 2026'!$A$1:$AJ$335</definedName>
    <definedName name="_xlnm.Print_Area" localSheetId="1">'MATRIZ PDD 2026'!$A$1:$AJ$335</definedName>
    <definedName name="DatosExternos_1" localSheetId="2" hidden="1">'ejecuciones '!$A$1:$O$1285</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2" i="8" l="1" a="1"/>
  <c r="AI3" i="1" a="1"/>
  <c r="AI3" i="1" s="1"/>
  <c r="AI4" i="1" a="1"/>
  <c r="AI4" i="1" s="1"/>
  <c r="AI5" i="1" a="1"/>
  <c r="AI5" i="1" s="1"/>
  <c r="AI6" i="1" a="1"/>
  <c r="AI6" i="1" s="1"/>
  <c r="AI7" i="1" a="1"/>
  <c r="AI7" i="1" s="1"/>
  <c r="AI8" i="1" a="1"/>
  <c r="AI8" i="1" s="1"/>
  <c r="AI9" i="1" a="1"/>
  <c r="AI9" i="1" s="1"/>
  <c r="AI10" i="1" a="1"/>
  <c r="AI10" i="1" s="1"/>
  <c r="AI11" i="1" a="1"/>
  <c r="AI11" i="1" s="1"/>
  <c r="AI12" i="1" a="1"/>
  <c r="AI12" i="1" s="1"/>
  <c r="AI13" i="1" a="1"/>
  <c r="AI13" i="1" s="1"/>
  <c r="AI14" i="1" a="1"/>
  <c r="AI14" i="1" s="1"/>
  <c r="AI15" i="1" a="1"/>
  <c r="AI15" i="1" s="1"/>
  <c r="AI16" i="1" a="1"/>
  <c r="AI16" i="1" s="1"/>
  <c r="AI17" i="1" a="1"/>
  <c r="AI17" i="1" s="1"/>
  <c r="AI18" i="1" a="1"/>
  <c r="AI18" i="1" s="1"/>
  <c r="AI19" i="1" a="1"/>
  <c r="AI19" i="1" s="1"/>
  <c r="AI20" i="1" a="1"/>
  <c r="AI20" i="1" s="1"/>
  <c r="AI21" i="1" a="1"/>
  <c r="AI21" i="1" s="1"/>
  <c r="AI22" i="1" a="1"/>
  <c r="AI22" i="1" s="1"/>
  <c r="AI23" i="1" a="1"/>
  <c r="AI23" i="1" s="1"/>
  <c r="AI24" i="1" a="1"/>
  <c r="AI24" i="1" s="1"/>
  <c r="AI25" i="1" a="1"/>
  <c r="AI25" i="1" s="1"/>
  <c r="AI26" i="1" a="1"/>
  <c r="AI26" i="1" s="1"/>
  <c r="AI27" i="1" a="1"/>
  <c r="AI27" i="1" s="1"/>
  <c r="AI28" i="1" a="1"/>
  <c r="AI28" i="1" s="1"/>
  <c r="AI29" i="1" a="1"/>
  <c r="AI29" i="1" s="1"/>
  <c r="AI30" i="1" a="1"/>
  <c r="AI30" i="1" s="1"/>
  <c r="AI31" i="1" a="1"/>
  <c r="AI31" i="1" s="1"/>
  <c r="AI32" i="1" a="1"/>
  <c r="AI32" i="1" s="1"/>
  <c r="AI33" i="1" a="1"/>
  <c r="AI33" i="1" s="1"/>
  <c r="AI34" i="1" a="1"/>
  <c r="AI34" i="1" s="1"/>
  <c r="AI35" i="1" a="1"/>
  <c r="AI35" i="1" s="1"/>
  <c r="AI36" i="1" a="1"/>
  <c r="AI36" i="1" s="1"/>
  <c r="AI37" i="1" a="1"/>
  <c r="AI37" i="1" s="1"/>
  <c r="AI38" i="1" a="1"/>
  <c r="AI38" i="1" s="1"/>
  <c r="AI39" i="1" a="1"/>
  <c r="AI39" i="1" s="1"/>
  <c r="AI40" i="1" a="1"/>
  <c r="AI40" i="1" s="1"/>
  <c r="AI41" i="1" a="1"/>
  <c r="AI41" i="1" s="1"/>
  <c r="AI42" i="1" a="1"/>
  <c r="AI42" i="1" s="1"/>
  <c r="AI43" i="1" a="1"/>
  <c r="AI43" i="1" s="1"/>
  <c r="AI44" i="1" a="1"/>
  <c r="AI44" i="1" s="1"/>
  <c r="AI45" i="1" a="1"/>
  <c r="AI45" i="1" s="1"/>
  <c r="AI46" i="1" a="1"/>
  <c r="AI46" i="1" s="1"/>
  <c r="AI47" i="1" a="1"/>
  <c r="AI47" i="1" s="1"/>
  <c r="AI48" i="1" a="1"/>
  <c r="AI48" i="1" s="1"/>
  <c r="AI49" i="1" a="1"/>
  <c r="AI49" i="1" s="1"/>
  <c r="AI50" i="1" a="1"/>
  <c r="AI50" i="1" s="1"/>
  <c r="AI51" i="1" a="1"/>
  <c r="AI51" i="1" s="1"/>
  <c r="AI52" i="1" a="1"/>
  <c r="AI52" i="1" s="1"/>
  <c r="AI53" i="1" a="1"/>
  <c r="AI53" i="1" s="1"/>
  <c r="AI54" i="1" a="1"/>
  <c r="AI54" i="1" s="1"/>
  <c r="AI55" i="1" a="1"/>
  <c r="AI55" i="1" s="1"/>
  <c r="AI56" i="1" a="1"/>
  <c r="AI56" i="1" s="1"/>
  <c r="AI57" i="1" a="1"/>
  <c r="AI57" i="1" s="1"/>
  <c r="AI58" i="1" a="1"/>
  <c r="AI58" i="1" s="1"/>
  <c r="AI59" i="1" a="1"/>
  <c r="AI59" i="1" s="1"/>
  <c r="AI60" i="1" a="1"/>
  <c r="AI60" i="1" s="1"/>
  <c r="AI61" i="1" a="1"/>
  <c r="AI61" i="1" s="1"/>
  <c r="AI62" i="1" a="1"/>
  <c r="AI62" i="1" s="1"/>
  <c r="AI63" i="1" a="1"/>
  <c r="AI63" i="1" s="1"/>
  <c r="AI64" i="1" a="1"/>
  <c r="AI64" i="1" s="1"/>
  <c r="AI65" i="1" a="1"/>
  <c r="AI65" i="1" s="1"/>
  <c r="AI66" i="1" a="1"/>
  <c r="AI66" i="1" s="1"/>
  <c r="AI67" i="1" a="1"/>
  <c r="AI67" i="1" s="1"/>
  <c r="AI68" i="1" a="1"/>
  <c r="AI68" i="1" s="1"/>
  <c r="AI69" i="1" a="1"/>
  <c r="AI69" i="1" s="1"/>
  <c r="AI70" i="1" a="1"/>
  <c r="AI70" i="1" s="1"/>
  <c r="AI71" i="1" a="1"/>
  <c r="AI71" i="1" s="1"/>
  <c r="AI72" i="1" a="1"/>
  <c r="AI72" i="1" s="1"/>
  <c r="AI73" i="1" a="1"/>
  <c r="AI73" i="1" s="1"/>
  <c r="C26" i="8" s="1"/>
  <c r="AI74" i="1" a="1"/>
  <c r="AI74" i="1" s="1"/>
  <c r="AI75" i="1" a="1"/>
  <c r="AI75" i="1" s="1"/>
  <c r="AI76" i="1" a="1"/>
  <c r="AI76" i="1" s="1"/>
  <c r="AI77" i="1" a="1"/>
  <c r="AI77" i="1" s="1"/>
  <c r="AI78" i="1" a="1"/>
  <c r="AI78" i="1" s="1"/>
  <c r="AI79" i="1" a="1"/>
  <c r="AI79" i="1" s="1"/>
  <c r="AI80" i="1" a="1"/>
  <c r="AI80" i="1" s="1"/>
  <c r="AI81" i="1" a="1"/>
  <c r="AI81" i="1" s="1"/>
  <c r="AI82" i="1" a="1"/>
  <c r="AI82" i="1" s="1"/>
  <c r="AI83" i="1" a="1"/>
  <c r="AI83" i="1" s="1"/>
  <c r="AI84" i="1" a="1"/>
  <c r="AI84" i="1" s="1"/>
  <c r="AI85" i="1" a="1"/>
  <c r="AI85" i="1" s="1"/>
  <c r="AI86" i="1" a="1"/>
  <c r="AI86" i="1" s="1"/>
  <c r="AI87" i="1" a="1"/>
  <c r="AI87" i="1" s="1"/>
  <c r="AI88" i="1" a="1"/>
  <c r="AI88" i="1" s="1"/>
  <c r="AI89" i="1" a="1"/>
  <c r="AI89" i="1" s="1"/>
  <c r="AI90" i="1" a="1"/>
  <c r="AI90" i="1" s="1"/>
  <c r="AI91" i="1" a="1"/>
  <c r="AI91" i="1" s="1"/>
  <c r="AI92" i="1" a="1"/>
  <c r="AI92" i="1" s="1"/>
  <c r="AI93" i="1" a="1"/>
  <c r="AI93" i="1" s="1"/>
  <c r="AI94" i="1" a="1"/>
  <c r="AI94" i="1" s="1"/>
  <c r="AI95" i="1" a="1"/>
  <c r="AI95" i="1" s="1"/>
  <c r="AI96" i="1" a="1"/>
  <c r="AI96" i="1" s="1"/>
  <c r="AI97" i="1" a="1"/>
  <c r="AI97" i="1" s="1"/>
  <c r="AI98" i="1" a="1"/>
  <c r="AI98" i="1" s="1"/>
  <c r="AI99" i="1" a="1"/>
  <c r="AI99" i="1" s="1"/>
  <c r="AI100" i="1" a="1"/>
  <c r="AI100" i="1" s="1"/>
  <c r="AI101" i="1" a="1"/>
  <c r="AI101" i="1" s="1"/>
  <c r="AI102" i="1" a="1"/>
  <c r="AI102" i="1" s="1"/>
  <c r="AI103" i="1" a="1"/>
  <c r="AI103" i="1" s="1"/>
  <c r="AI104" i="1" a="1"/>
  <c r="AI104" i="1" s="1"/>
  <c r="AI105" i="1" a="1"/>
  <c r="AI105" i="1" s="1"/>
  <c r="AI106" i="1" a="1"/>
  <c r="AI106" i="1" s="1"/>
  <c r="AI107" i="1" a="1"/>
  <c r="AI107" i="1" s="1"/>
  <c r="AI108" i="1" a="1"/>
  <c r="AI108" i="1" s="1"/>
  <c r="AI109" i="1" a="1"/>
  <c r="AI109" i="1" s="1"/>
  <c r="AI110" i="1" a="1"/>
  <c r="AI110" i="1" s="1"/>
  <c r="AI111" i="1" a="1"/>
  <c r="AI111" i="1" s="1"/>
  <c r="AI112" i="1" a="1"/>
  <c r="AI112" i="1" s="1"/>
  <c r="AI113" i="1" a="1"/>
  <c r="AI113" i="1" s="1"/>
  <c r="AI114" i="1" a="1"/>
  <c r="AI114" i="1" s="1"/>
  <c r="AI115" i="1" a="1"/>
  <c r="AI115" i="1" s="1"/>
  <c r="AI116" i="1" a="1"/>
  <c r="AI116" i="1" s="1"/>
  <c r="AI117" i="1" a="1"/>
  <c r="AI117" i="1" s="1"/>
  <c r="AI118" i="1" a="1"/>
  <c r="AI118" i="1" s="1"/>
  <c r="AI119" i="1" a="1"/>
  <c r="AI119" i="1" s="1"/>
  <c r="AI120" i="1" a="1"/>
  <c r="AI120" i="1" s="1"/>
  <c r="AI121" i="1" a="1"/>
  <c r="AI121" i="1" s="1"/>
  <c r="AI122" i="1" a="1"/>
  <c r="AI122" i="1" s="1"/>
  <c r="AI123" i="1" a="1"/>
  <c r="AI123" i="1" s="1"/>
  <c r="AI124" i="1" a="1"/>
  <c r="AI124" i="1" s="1"/>
  <c r="AI125" i="1" a="1"/>
  <c r="AI125" i="1" s="1"/>
  <c r="AI126" i="1" a="1"/>
  <c r="AI126" i="1" s="1"/>
  <c r="AI127" i="1" a="1"/>
  <c r="AI127" i="1" s="1"/>
  <c r="AI128" i="1" a="1"/>
  <c r="AI128" i="1" s="1"/>
  <c r="AI129" i="1" a="1"/>
  <c r="AI129" i="1" s="1"/>
  <c r="AI130" i="1" a="1"/>
  <c r="AI130" i="1" s="1"/>
  <c r="AI131" i="1" a="1"/>
  <c r="AI131" i="1" s="1"/>
  <c r="AI132" i="1" a="1"/>
  <c r="AI132" i="1" s="1"/>
  <c r="AI133" i="1" a="1"/>
  <c r="AI133" i="1" s="1"/>
  <c r="AI134" i="1" a="1"/>
  <c r="AI134" i="1" s="1"/>
  <c r="AI135" i="1" a="1"/>
  <c r="AI135" i="1" s="1"/>
  <c r="AI136" i="1" a="1"/>
  <c r="AI136" i="1" s="1"/>
  <c r="AI137" i="1" a="1"/>
  <c r="AI137" i="1" s="1"/>
  <c r="AI138" i="1" a="1"/>
  <c r="AI138" i="1" s="1"/>
  <c r="AI139" i="1" a="1"/>
  <c r="AI139" i="1" s="1"/>
  <c r="AI140" i="1" a="1"/>
  <c r="AI140" i="1" s="1"/>
  <c r="AI141" i="1" a="1"/>
  <c r="AI141" i="1" s="1"/>
  <c r="AI142" i="1" a="1"/>
  <c r="AI142" i="1" s="1"/>
  <c r="AI143" i="1" a="1"/>
  <c r="AI143" i="1" s="1"/>
  <c r="AI144" i="1" a="1"/>
  <c r="AI144" i="1" s="1"/>
  <c r="AI145" i="1" a="1"/>
  <c r="AI145" i="1" s="1"/>
  <c r="AI146" i="1" a="1"/>
  <c r="AI146" i="1" s="1"/>
  <c r="AI147" i="1" a="1"/>
  <c r="AI147" i="1" s="1"/>
  <c r="AI148" i="1" a="1"/>
  <c r="AI148" i="1" s="1"/>
  <c r="AI149" i="1" a="1"/>
  <c r="AI149" i="1" s="1"/>
  <c r="AI150" i="1" a="1"/>
  <c r="AI150" i="1" s="1"/>
  <c r="AI151" i="1" a="1"/>
  <c r="AI151" i="1" s="1"/>
  <c r="AI152" i="1" a="1"/>
  <c r="AI152" i="1" s="1"/>
  <c r="AI153" i="1" a="1"/>
  <c r="AI153" i="1" s="1"/>
  <c r="AI154" i="1" a="1"/>
  <c r="AI154" i="1" s="1"/>
  <c r="AI155" i="1" a="1"/>
  <c r="AI155" i="1" s="1"/>
  <c r="AI156" i="1" a="1"/>
  <c r="AI156" i="1" s="1"/>
  <c r="AI157" i="1" a="1"/>
  <c r="AI157" i="1" s="1"/>
  <c r="AI158" i="1" a="1"/>
  <c r="AI158" i="1" s="1"/>
  <c r="AI159" i="1" a="1"/>
  <c r="AI159" i="1" s="1"/>
  <c r="AI160" i="1" a="1"/>
  <c r="AI160" i="1" s="1"/>
  <c r="AI161" i="1" a="1"/>
  <c r="AI161" i="1" s="1"/>
  <c r="AI162" i="1" a="1"/>
  <c r="AI162" i="1" s="1"/>
  <c r="AI163" i="1" a="1"/>
  <c r="AI163" i="1" s="1"/>
  <c r="AI164" i="1" a="1"/>
  <c r="AI164" i="1" s="1"/>
  <c r="AI165" i="1" a="1"/>
  <c r="AI165" i="1" s="1"/>
  <c r="AI166" i="1" a="1"/>
  <c r="AI166" i="1" s="1"/>
  <c r="AI167" i="1" a="1"/>
  <c r="AI167" i="1" s="1"/>
  <c r="AI168" i="1" a="1"/>
  <c r="AI168" i="1" s="1"/>
  <c r="AI169" i="1" a="1"/>
  <c r="AI169" i="1" s="1"/>
  <c r="AI170" i="1" a="1"/>
  <c r="AI170" i="1" s="1"/>
  <c r="AI171" i="1" a="1"/>
  <c r="AI171" i="1" s="1"/>
  <c r="AI172" i="1" a="1"/>
  <c r="AI172" i="1" s="1"/>
  <c r="AI173" i="1" a="1"/>
  <c r="AI173" i="1" s="1"/>
  <c r="AI174" i="1" a="1"/>
  <c r="AI174" i="1" s="1"/>
  <c r="AI175" i="1" a="1"/>
  <c r="AI175" i="1" s="1"/>
  <c r="AI176" i="1" a="1"/>
  <c r="AI176" i="1" s="1"/>
  <c r="AI177" i="1" a="1"/>
  <c r="AI177" i="1" s="1"/>
  <c r="AI178" i="1" a="1"/>
  <c r="AI178" i="1" s="1"/>
  <c r="AI179" i="1" a="1"/>
  <c r="AI179" i="1" s="1"/>
  <c r="AI180" i="1" a="1"/>
  <c r="AI180" i="1" s="1"/>
  <c r="AI181" i="1" a="1"/>
  <c r="AI181" i="1" s="1"/>
  <c r="AI182" i="1" a="1"/>
  <c r="AI182" i="1" s="1"/>
  <c r="AI183" i="1" a="1"/>
  <c r="AI183" i="1" s="1"/>
  <c r="AI184" i="1" a="1"/>
  <c r="AI184" i="1" s="1"/>
  <c r="AI185" i="1" a="1"/>
  <c r="AI185" i="1" s="1"/>
  <c r="AI186" i="1" a="1"/>
  <c r="AI186" i="1" s="1"/>
  <c r="AI187" i="1" a="1"/>
  <c r="AI187" i="1" s="1"/>
  <c r="AI188" i="1" a="1"/>
  <c r="AI188" i="1" s="1"/>
  <c r="AI189" i="1" a="1"/>
  <c r="AI189" i="1" s="1"/>
  <c r="AI190" i="1" a="1"/>
  <c r="AI190" i="1" s="1"/>
  <c r="AI191" i="1" a="1"/>
  <c r="AI191" i="1" s="1"/>
  <c r="AI192" i="1" a="1"/>
  <c r="AI192" i="1" s="1"/>
  <c r="AI193" i="1" a="1"/>
  <c r="AI193" i="1" s="1"/>
  <c r="AI194" i="1" a="1"/>
  <c r="AI194" i="1" s="1"/>
  <c r="AI195" i="1" a="1"/>
  <c r="AI195" i="1" s="1"/>
  <c r="AI196" i="1" a="1"/>
  <c r="AI196" i="1" s="1"/>
  <c r="AI197" i="1" a="1"/>
  <c r="AI197" i="1" s="1"/>
  <c r="AI198" i="1" a="1"/>
  <c r="AI198" i="1" s="1"/>
  <c r="AI199" i="1" a="1"/>
  <c r="AI199" i="1" s="1"/>
  <c r="AI200" i="1" a="1"/>
  <c r="AI200" i="1" s="1"/>
  <c r="AI201" i="1" a="1"/>
  <c r="AI201" i="1" s="1"/>
  <c r="AI202" i="1" a="1"/>
  <c r="AI202" i="1" s="1"/>
  <c r="AI203" i="1" a="1"/>
  <c r="AI203" i="1" s="1"/>
  <c r="AI204" i="1" a="1"/>
  <c r="AI204" i="1" s="1"/>
  <c r="AI205" i="1" a="1"/>
  <c r="AI205" i="1" s="1"/>
  <c r="AI206" i="1" a="1"/>
  <c r="AI206" i="1" s="1"/>
  <c r="AI207" i="1" a="1"/>
  <c r="AI207" i="1" s="1"/>
  <c r="AI208" i="1" a="1"/>
  <c r="AI208" i="1" s="1"/>
  <c r="AI209" i="1" a="1"/>
  <c r="AI209" i="1" s="1"/>
  <c r="AI210" i="1" a="1"/>
  <c r="AI210" i="1" s="1"/>
  <c r="AI211" i="1" a="1"/>
  <c r="AI211" i="1" s="1"/>
  <c r="AI212" i="1" a="1"/>
  <c r="AI212" i="1" s="1"/>
  <c r="AI213" i="1" a="1"/>
  <c r="AI213" i="1" s="1"/>
  <c r="AI214" i="1" a="1"/>
  <c r="AI214" i="1" s="1"/>
  <c r="AI215" i="1" a="1"/>
  <c r="AI215" i="1" s="1"/>
  <c r="AI216" i="1" a="1"/>
  <c r="AI216" i="1" s="1"/>
  <c r="AI217" i="1" a="1"/>
  <c r="AI217" i="1" s="1"/>
  <c r="AI218" i="1" a="1"/>
  <c r="AI218" i="1" s="1"/>
  <c r="AI219" i="1" a="1"/>
  <c r="AI219" i="1" s="1"/>
  <c r="AI220" i="1" a="1"/>
  <c r="AI220" i="1" s="1"/>
  <c r="AI221" i="1" a="1"/>
  <c r="AI221" i="1" s="1"/>
  <c r="AI222" i="1" a="1"/>
  <c r="AI222" i="1" s="1"/>
  <c r="AI223" i="1" a="1"/>
  <c r="AI223" i="1" s="1"/>
  <c r="AI224" i="1" a="1"/>
  <c r="AI224" i="1" s="1"/>
  <c r="AI225" i="1" a="1"/>
  <c r="AI225" i="1" s="1"/>
  <c r="AI226" i="1" a="1"/>
  <c r="AI226" i="1" s="1"/>
  <c r="AI227" i="1" a="1"/>
  <c r="AI227" i="1" s="1"/>
  <c r="AI228" i="1" a="1"/>
  <c r="AI228" i="1" s="1"/>
  <c r="AI229" i="1" a="1"/>
  <c r="AI229" i="1" s="1"/>
  <c r="AI230" i="1" a="1"/>
  <c r="AI230" i="1" s="1"/>
  <c r="AI231" i="1" a="1"/>
  <c r="AI231" i="1" s="1"/>
  <c r="AI232" i="1" a="1"/>
  <c r="AI232" i="1" s="1"/>
  <c r="AI233" i="1" a="1"/>
  <c r="AI233" i="1" s="1"/>
  <c r="AI234" i="1" a="1"/>
  <c r="AI234" i="1" s="1"/>
  <c r="AI235" i="1" a="1"/>
  <c r="AI235" i="1" s="1"/>
  <c r="AI236" i="1" a="1"/>
  <c r="AI236" i="1" s="1"/>
  <c r="AI237" i="1" a="1"/>
  <c r="AI237" i="1" s="1"/>
  <c r="AI238" i="1" a="1"/>
  <c r="AI238" i="1" s="1"/>
  <c r="AI239" i="1" a="1"/>
  <c r="AI239" i="1" s="1"/>
  <c r="AI240" i="1" a="1"/>
  <c r="AI240" i="1" s="1"/>
  <c r="AI241" i="1" a="1"/>
  <c r="AI241" i="1" s="1"/>
  <c r="AI242" i="1" a="1"/>
  <c r="AI242" i="1" s="1"/>
  <c r="AI243" i="1" a="1"/>
  <c r="AI243" i="1" s="1"/>
  <c r="AI244" i="1" a="1"/>
  <c r="AI244" i="1" s="1"/>
  <c r="AI245" i="1" a="1"/>
  <c r="AI245" i="1" s="1"/>
  <c r="AI246" i="1" a="1"/>
  <c r="AI246" i="1" s="1"/>
  <c r="AI247" i="1" a="1"/>
  <c r="AI247" i="1" s="1"/>
  <c r="AI248" i="1" a="1"/>
  <c r="AI248" i="1" s="1"/>
  <c r="AI249" i="1" a="1"/>
  <c r="AI249" i="1" s="1"/>
  <c r="AI250" i="1" a="1"/>
  <c r="AI250" i="1" s="1"/>
  <c r="AI251" i="1" a="1"/>
  <c r="AI251" i="1" s="1"/>
  <c r="AI252" i="1" a="1"/>
  <c r="AI252" i="1" s="1"/>
  <c r="AI253" i="1" a="1"/>
  <c r="AI253" i="1" s="1"/>
  <c r="AI254" i="1" a="1"/>
  <c r="AI254" i="1" s="1"/>
  <c r="AI255" i="1" a="1"/>
  <c r="AI255" i="1" s="1"/>
  <c r="AI256" i="1" a="1"/>
  <c r="AI256" i="1" s="1"/>
  <c r="AI257" i="1" a="1"/>
  <c r="AI257" i="1" s="1"/>
  <c r="AI258" i="1" a="1"/>
  <c r="AI258" i="1" s="1"/>
  <c r="AI259" i="1" a="1"/>
  <c r="AI259" i="1" s="1"/>
  <c r="AI260" i="1" a="1"/>
  <c r="AI260" i="1" s="1"/>
  <c r="AI261" i="1" a="1"/>
  <c r="AI261" i="1" s="1"/>
  <c r="AI262" i="1" a="1"/>
  <c r="AI262" i="1" s="1"/>
  <c r="AI263" i="1" a="1"/>
  <c r="AI263" i="1" s="1"/>
  <c r="AI264" i="1" a="1"/>
  <c r="AI264" i="1" s="1"/>
  <c r="AI265" i="1" a="1"/>
  <c r="AI265" i="1" s="1"/>
  <c r="AI266" i="1" a="1"/>
  <c r="AI266" i="1" s="1"/>
  <c r="AI267" i="1" a="1"/>
  <c r="AI267" i="1" s="1"/>
  <c r="AI268" i="1" a="1"/>
  <c r="AI268" i="1" s="1"/>
  <c r="AI269" i="1" a="1"/>
  <c r="AI269" i="1" s="1"/>
  <c r="AI270" i="1" a="1"/>
  <c r="AI270" i="1" s="1"/>
  <c r="AI271" i="1" a="1"/>
  <c r="AI271" i="1" s="1"/>
  <c r="AI272" i="1" a="1"/>
  <c r="AI272" i="1" s="1"/>
  <c r="AI273" i="1" a="1"/>
  <c r="AI273" i="1" s="1"/>
  <c r="AI274" i="1" a="1"/>
  <c r="AI274" i="1" s="1"/>
  <c r="AI275" i="1" a="1"/>
  <c r="AI275" i="1" s="1"/>
  <c r="AI276" i="1" a="1"/>
  <c r="AI276" i="1" s="1"/>
  <c r="AI277" i="1" a="1"/>
  <c r="AI277" i="1" s="1"/>
  <c r="AI278" i="1" a="1"/>
  <c r="AI278" i="1" s="1"/>
  <c r="AI279" i="1" a="1"/>
  <c r="AI279" i="1" s="1"/>
  <c r="AI280" i="1" a="1"/>
  <c r="AI280" i="1" s="1"/>
  <c r="AI281" i="1" a="1"/>
  <c r="AI281" i="1" s="1"/>
  <c r="AI282" i="1" a="1"/>
  <c r="AI282" i="1" s="1"/>
  <c r="AI283" i="1" a="1"/>
  <c r="AI283" i="1" s="1"/>
  <c r="AI284" i="1" a="1"/>
  <c r="AI284" i="1" s="1"/>
  <c r="AI285" i="1" a="1"/>
  <c r="AI285" i="1" s="1"/>
  <c r="AI286" i="1" a="1"/>
  <c r="AI286" i="1" s="1"/>
  <c r="AI287" i="1" a="1"/>
  <c r="AI287" i="1" s="1"/>
  <c r="AI288" i="1" a="1"/>
  <c r="AI288" i="1" s="1"/>
  <c r="AI289" i="1" a="1"/>
  <c r="AI289" i="1" s="1"/>
  <c r="AI290" i="1" a="1"/>
  <c r="AI290" i="1" s="1"/>
  <c r="AI291" i="1" a="1"/>
  <c r="AI291" i="1" s="1"/>
  <c r="AI292" i="1" a="1"/>
  <c r="AI292" i="1" s="1"/>
  <c r="AI293" i="1" a="1"/>
  <c r="AI293" i="1" s="1"/>
  <c r="AI294" i="1" a="1"/>
  <c r="AI294" i="1" s="1"/>
  <c r="AI295" i="1" a="1"/>
  <c r="AI295" i="1" s="1"/>
  <c r="AI296" i="1" a="1"/>
  <c r="AI296" i="1" s="1"/>
  <c r="AI297" i="1" a="1"/>
  <c r="AI297" i="1" s="1"/>
  <c r="AI298" i="1" a="1"/>
  <c r="AI298" i="1" s="1"/>
  <c r="AI299" i="1" a="1"/>
  <c r="AI299" i="1" s="1"/>
  <c r="AI300" i="1" a="1"/>
  <c r="AI300" i="1" s="1"/>
  <c r="AI301" i="1" a="1"/>
  <c r="AI301" i="1" s="1"/>
  <c r="AI302" i="1" a="1"/>
  <c r="AI302" i="1" s="1"/>
  <c r="AI303" i="1" a="1"/>
  <c r="AI303" i="1" s="1"/>
  <c r="AI304" i="1" a="1"/>
  <c r="AI304" i="1" s="1"/>
  <c r="AI305" i="1" a="1"/>
  <c r="AI305" i="1" s="1"/>
  <c r="AI306" i="1" a="1"/>
  <c r="AI306" i="1" s="1"/>
  <c r="AI307" i="1" a="1"/>
  <c r="AI307" i="1" s="1"/>
  <c r="AI308" i="1" a="1"/>
  <c r="AI308" i="1" s="1"/>
  <c r="AI309" i="1" a="1"/>
  <c r="AI309" i="1" s="1"/>
  <c r="AI310" i="1" a="1"/>
  <c r="AI310" i="1" s="1"/>
  <c r="AI311" i="1" a="1"/>
  <c r="AI311" i="1" s="1"/>
  <c r="AI312" i="1" a="1"/>
  <c r="AI312" i="1" s="1"/>
  <c r="AI313" i="1" a="1"/>
  <c r="AI313" i="1" s="1"/>
  <c r="AI314" i="1" a="1"/>
  <c r="AI314" i="1" s="1"/>
  <c r="AI315" i="1" a="1"/>
  <c r="AI315" i="1" s="1"/>
  <c r="AI316" i="1" a="1"/>
  <c r="AI316" i="1" s="1"/>
  <c r="AI317" i="1" a="1"/>
  <c r="AI317" i="1" s="1"/>
  <c r="AI318" i="1" a="1"/>
  <c r="AI318" i="1" s="1"/>
  <c r="AI319" i="1" a="1"/>
  <c r="AI319" i="1" s="1"/>
  <c r="AI320" i="1" a="1"/>
  <c r="AI320" i="1" s="1"/>
  <c r="AI321" i="1" a="1"/>
  <c r="AI321" i="1" s="1"/>
  <c r="AI322" i="1" a="1"/>
  <c r="AI322" i="1" s="1"/>
  <c r="AI323" i="1" a="1"/>
  <c r="AI323" i="1" s="1"/>
  <c r="AI324" i="1" a="1"/>
  <c r="AI324" i="1" s="1"/>
  <c r="AI325" i="1" a="1"/>
  <c r="AI325" i="1" s="1"/>
  <c r="AI326" i="1" a="1"/>
  <c r="AI326" i="1" s="1"/>
  <c r="AI327" i="1" a="1"/>
  <c r="AI327" i="1" s="1"/>
  <c r="AI328" i="1" a="1"/>
  <c r="AI328" i="1" s="1"/>
  <c r="AI329" i="1" a="1"/>
  <c r="AI329" i="1" s="1"/>
  <c r="AI330" i="1" a="1"/>
  <c r="AI330" i="1" s="1"/>
  <c r="AI331" i="1" a="1"/>
  <c r="AI331" i="1" s="1"/>
  <c r="AI332" i="1" a="1"/>
  <c r="AI332" i="1" s="1"/>
  <c r="AI333" i="1" a="1"/>
  <c r="AI333" i="1" s="1"/>
  <c r="AI334" i="1" a="1"/>
  <c r="AI334" i="1" s="1"/>
  <c r="AI335" i="1" a="1"/>
  <c r="AI335" i="1" s="1"/>
  <c r="AI2" i="1" a="1"/>
  <c r="AI2" i="1" s="1"/>
  <c r="AG3" i="1" a="1"/>
  <c r="AG3" i="1" s="1"/>
  <c r="AG4" i="1" a="1"/>
  <c r="AG4" i="1" s="1"/>
  <c r="AG5" i="1" a="1"/>
  <c r="AG5" i="1" s="1"/>
  <c r="AG6" i="1" a="1"/>
  <c r="AG6" i="1" s="1"/>
  <c r="AG7" i="1" a="1"/>
  <c r="AG7" i="1" s="1"/>
  <c r="AG8" i="1" a="1"/>
  <c r="AG8" i="1" s="1"/>
  <c r="AG9" i="1" a="1"/>
  <c r="AG9" i="1" s="1"/>
  <c r="AG10" i="1" a="1"/>
  <c r="AG10" i="1" s="1"/>
  <c r="AG11" i="1" a="1"/>
  <c r="AG11" i="1" s="1"/>
  <c r="AG12" i="1" a="1"/>
  <c r="AG12" i="1" s="1"/>
  <c r="AG13" i="1" a="1"/>
  <c r="AG13" i="1" s="1"/>
  <c r="AG14" i="1" a="1"/>
  <c r="AG14" i="1" s="1"/>
  <c r="AG15" i="1" a="1"/>
  <c r="AG15" i="1" s="1"/>
  <c r="AG16" i="1" a="1"/>
  <c r="AG16" i="1" s="1"/>
  <c r="AG17" i="1" a="1"/>
  <c r="AG17" i="1" s="1"/>
  <c r="AG18" i="1" a="1"/>
  <c r="AG18" i="1" s="1"/>
  <c r="AG19" i="1" a="1"/>
  <c r="AG19" i="1" s="1"/>
  <c r="AG20" i="1" a="1"/>
  <c r="AG20" i="1" s="1"/>
  <c r="AG21" i="1" a="1"/>
  <c r="AG21" i="1" s="1"/>
  <c r="AG22" i="1" a="1"/>
  <c r="AG22" i="1" s="1"/>
  <c r="AG23" i="1" a="1"/>
  <c r="AG23" i="1" s="1"/>
  <c r="AG24" i="1" a="1"/>
  <c r="AG24" i="1" s="1"/>
  <c r="AG25" i="1" a="1"/>
  <c r="AG25" i="1" s="1"/>
  <c r="AG26" i="1" a="1"/>
  <c r="AG26" i="1" s="1"/>
  <c r="AG27" i="1" a="1"/>
  <c r="AG27" i="1" s="1"/>
  <c r="AJ27" i="1" s="1"/>
  <c r="AG28" i="1" a="1"/>
  <c r="AG28" i="1" s="1"/>
  <c r="AG29" i="1" a="1"/>
  <c r="AG29" i="1" s="1"/>
  <c r="AG30" i="1" a="1"/>
  <c r="AG30" i="1" s="1"/>
  <c r="AG31" i="1" a="1"/>
  <c r="AG31" i="1" s="1"/>
  <c r="AG32" i="1" a="1"/>
  <c r="AG32" i="1" s="1"/>
  <c r="AG33" i="1" a="1"/>
  <c r="AG33" i="1" s="1"/>
  <c r="AG34" i="1" a="1"/>
  <c r="AG34" i="1" s="1"/>
  <c r="AG35" i="1" a="1"/>
  <c r="AG35" i="1" s="1"/>
  <c r="AG36" i="1" a="1"/>
  <c r="AG36" i="1" s="1"/>
  <c r="AG37" i="1" a="1"/>
  <c r="AG37" i="1" s="1"/>
  <c r="AG38" i="1" a="1"/>
  <c r="AG38" i="1" s="1"/>
  <c r="AG39" i="1" a="1"/>
  <c r="AG39" i="1" s="1"/>
  <c r="AG40" i="1" a="1"/>
  <c r="AG40" i="1" s="1"/>
  <c r="AG41" i="1" a="1"/>
  <c r="AG41" i="1" s="1"/>
  <c r="AG42" i="1" a="1"/>
  <c r="AG42" i="1" s="1"/>
  <c r="AG43" i="1" a="1"/>
  <c r="AG43" i="1" s="1"/>
  <c r="AG44" i="1" a="1"/>
  <c r="AG44" i="1" s="1"/>
  <c r="AG45" i="1" a="1"/>
  <c r="AG45" i="1" s="1"/>
  <c r="AG46" i="1" a="1"/>
  <c r="AG46" i="1" s="1"/>
  <c r="AG47" i="1" a="1"/>
  <c r="AG47" i="1" s="1"/>
  <c r="AG48" i="1" a="1"/>
  <c r="AG48" i="1" s="1"/>
  <c r="AG49" i="1" a="1"/>
  <c r="AG49" i="1" s="1"/>
  <c r="AG50" i="1" a="1"/>
  <c r="AG50" i="1" s="1"/>
  <c r="AG51" i="1" a="1"/>
  <c r="AG51" i="1" s="1"/>
  <c r="AJ51" i="1" s="1"/>
  <c r="AG52" i="1" a="1"/>
  <c r="AG52" i="1" s="1"/>
  <c r="AG53" i="1" a="1"/>
  <c r="AG53" i="1" s="1"/>
  <c r="AG54" i="1" a="1"/>
  <c r="AG54" i="1" s="1"/>
  <c r="AG55" i="1" a="1"/>
  <c r="AG55" i="1" s="1"/>
  <c r="AG56" i="1" a="1"/>
  <c r="AG56" i="1" s="1"/>
  <c r="AG57" i="1" a="1"/>
  <c r="AG57" i="1" s="1"/>
  <c r="AG58" i="1" a="1"/>
  <c r="AG58" i="1" s="1"/>
  <c r="AG59" i="1" a="1"/>
  <c r="AG59" i="1" s="1"/>
  <c r="AG60" i="1" a="1"/>
  <c r="AG60" i="1" s="1"/>
  <c r="AG61" i="1" a="1"/>
  <c r="AG61" i="1" s="1"/>
  <c r="AG62" i="1" a="1"/>
  <c r="AG62" i="1" s="1"/>
  <c r="AG63" i="1" a="1"/>
  <c r="AG63" i="1" s="1"/>
  <c r="AG64" i="1" a="1"/>
  <c r="AG64" i="1" s="1"/>
  <c r="AG65" i="1" a="1"/>
  <c r="AG65" i="1" s="1"/>
  <c r="AG66" i="1" a="1"/>
  <c r="AG66" i="1" s="1"/>
  <c r="AG67" i="1" a="1"/>
  <c r="AG67" i="1" s="1"/>
  <c r="AG68" i="1" a="1"/>
  <c r="AG68" i="1" s="1"/>
  <c r="AG69" i="1" a="1"/>
  <c r="AG69" i="1" s="1"/>
  <c r="AG70" i="1" a="1"/>
  <c r="AG70" i="1" s="1"/>
  <c r="AG71" i="1" a="1"/>
  <c r="AG71" i="1" s="1"/>
  <c r="AG72" i="1" a="1"/>
  <c r="AG72" i="1" s="1"/>
  <c r="AG73" i="1" a="1"/>
  <c r="AG73" i="1" s="1"/>
  <c r="AG74" i="1" a="1"/>
  <c r="AG74" i="1" s="1"/>
  <c r="AG75" i="1" a="1"/>
  <c r="AG75" i="1" s="1"/>
  <c r="AG76" i="1" a="1"/>
  <c r="AG76" i="1" s="1"/>
  <c r="AG77" i="1" a="1"/>
  <c r="AG77" i="1" s="1"/>
  <c r="AG78" i="1" a="1"/>
  <c r="AG78" i="1" s="1"/>
  <c r="AG79" i="1" a="1"/>
  <c r="AG79" i="1" s="1"/>
  <c r="AG80" i="1" a="1"/>
  <c r="AG80" i="1" s="1"/>
  <c r="AG81" i="1" a="1"/>
  <c r="AG81" i="1" s="1"/>
  <c r="AG82" i="1" a="1"/>
  <c r="AG82" i="1" s="1"/>
  <c r="AG83" i="1" a="1"/>
  <c r="AG83" i="1" s="1"/>
  <c r="AG84" i="1" a="1"/>
  <c r="AG84" i="1" s="1"/>
  <c r="AG85" i="1" a="1"/>
  <c r="AG85" i="1" s="1"/>
  <c r="AG86" i="1" a="1"/>
  <c r="AG86" i="1" s="1"/>
  <c r="AG87" i="1" a="1"/>
  <c r="AG87" i="1" s="1"/>
  <c r="AG88" i="1" a="1"/>
  <c r="AG88" i="1" s="1"/>
  <c r="AG89" i="1" a="1"/>
  <c r="AG89" i="1" s="1"/>
  <c r="AG90" i="1" a="1"/>
  <c r="AG90" i="1" s="1"/>
  <c r="AG91" i="1" a="1"/>
  <c r="AG91" i="1" s="1"/>
  <c r="AG92" i="1" a="1"/>
  <c r="AG92" i="1" s="1"/>
  <c r="AG93" i="1" a="1"/>
  <c r="AG93" i="1" s="1"/>
  <c r="AG94" i="1" a="1"/>
  <c r="AG94" i="1" s="1"/>
  <c r="AG95" i="1" a="1"/>
  <c r="AG95" i="1" s="1"/>
  <c r="AG96" i="1" a="1"/>
  <c r="AG96" i="1" s="1"/>
  <c r="AG97" i="1" a="1"/>
  <c r="AG97" i="1" s="1"/>
  <c r="AG98" i="1" a="1"/>
  <c r="AG98" i="1" s="1"/>
  <c r="AJ98" i="1" s="1"/>
  <c r="AG99" i="1" a="1"/>
  <c r="AG99" i="1" s="1"/>
  <c r="AJ99" i="1" s="1"/>
  <c r="AG100" i="1" a="1"/>
  <c r="AG100" i="1" s="1"/>
  <c r="AG101" i="1" a="1"/>
  <c r="AG101" i="1" s="1"/>
  <c r="AG102" i="1" a="1"/>
  <c r="AG102" i="1" s="1"/>
  <c r="AG103" i="1" a="1"/>
  <c r="AG103" i="1" s="1"/>
  <c r="AG104" i="1" a="1"/>
  <c r="AG104" i="1" s="1"/>
  <c r="AG105" i="1" a="1"/>
  <c r="AG105" i="1" s="1"/>
  <c r="AG106" i="1" a="1"/>
  <c r="AG106" i="1" s="1"/>
  <c r="AG107" i="1" a="1"/>
  <c r="AG107" i="1" s="1"/>
  <c r="AG108" i="1" a="1"/>
  <c r="AG108" i="1" s="1"/>
  <c r="AG109" i="1" a="1"/>
  <c r="AG109" i="1" s="1"/>
  <c r="AG110" i="1" a="1"/>
  <c r="AG110" i="1" s="1"/>
  <c r="AG111" i="1" a="1"/>
  <c r="AG111" i="1" s="1"/>
  <c r="AG112" i="1" a="1"/>
  <c r="AG112" i="1" s="1"/>
  <c r="AG113" i="1" a="1"/>
  <c r="AG113" i="1" s="1"/>
  <c r="AG114" i="1" a="1"/>
  <c r="AG114" i="1" s="1"/>
  <c r="AG115" i="1" a="1"/>
  <c r="AG115" i="1" s="1"/>
  <c r="AG116" i="1" a="1"/>
  <c r="AG116" i="1" s="1"/>
  <c r="AG117" i="1" a="1"/>
  <c r="AG117" i="1" s="1"/>
  <c r="AG118" i="1" a="1"/>
  <c r="AG118" i="1" s="1"/>
  <c r="AG119" i="1" a="1"/>
  <c r="AG119" i="1" s="1"/>
  <c r="AG120" i="1" a="1"/>
  <c r="AG120" i="1" s="1"/>
  <c r="AG121" i="1" a="1"/>
  <c r="AG121" i="1" s="1"/>
  <c r="AG122" i="1" a="1"/>
  <c r="AG122" i="1" s="1"/>
  <c r="AJ122" i="1" s="1"/>
  <c r="AG123" i="1" a="1"/>
  <c r="AG123" i="1" s="1"/>
  <c r="AJ123" i="1" s="1"/>
  <c r="AG124" i="1" a="1"/>
  <c r="AG124" i="1" s="1"/>
  <c r="AG125" i="1" a="1"/>
  <c r="AG125" i="1" s="1"/>
  <c r="AG126" i="1" a="1"/>
  <c r="AG126" i="1" s="1"/>
  <c r="AG127" i="1" a="1"/>
  <c r="AG127" i="1" s="1"/>
  <c r="AG128" i="1" a="1"/>
  <c r="AG128" i="1" s="1"/>
  <c r="AG129" i="1" a="1"/>
  <c r="AG129" i="1" s="1"/>
  <c r="AG130" i="1" a="1"/>
  <c r="AG130" i="1" s="1"/>
  <c r="AG131" i="1" a="1"/>
  <c r="AG131" i="1" s="1"/>
  <c r="AG132" i="1" a="1"/>
  <c r="AG132" i="1" s="1"/>
  <c r="AG133" i="1" a="1"/>
  <c r="AG133" i="1" s="1"/>
  <c r="AG134" i="1" a="1"/>
  <c r="AG134" i="1" s="1"/>
  <c r="AG135" i="1" a="1"/>
  <c r="AG135" i="1" s="1"/>
  <c r="AG136" i="1" a="1"/>
  <c r="AG136" i="1" s="1"/>
  <c r="AG137" i="1" a="1"/>
  <c r="AG137" i="1" s="1"/>
  <c r="AG138" i="1" a="1"/>
  <c r="AG138" i="1" s="1"/>
  <c r="AG139" i="1" a="1"/>
  <c r="AG139" i="1" s="1"/>
  <c r="AG140" i="1" a="1"/>
  <c r="AG140" i="1" s="1"/>
  <c r="AG141" i="1" a="1"/>
  <c r="AG141" i="1" s="1"/>
  <c r="AG142" i="1" a="1"/>
  <c r="AG142" i="1" s="1"/>
  <c r="AG143" i="1" a="1"/>
  <c r="AG143" i="1" s="1"/>
  <c r="AG144" i="1" a="1"/>
  <c r="AG144" i="1" s="1"/>
  <c r="AG145" i="1" a="1"/>
  <c r="AG145" i="1" s="1"/>
  <c r="D5" i="8" s="1"/>
  <c r="AG146" i="1" a="1"/>
  <c r="AG146" i="1" s="1"/>
  <c r="AG147" i="1" a="1"/>
  <c r="AG147" i="1" s="1"/>
  <c r="AJ147" i="1" s="1"/>
  <c r="AG148" i="1" a="1"/>
  <c r="AG148" i="1" s="1"/>
  <c r="AG149" i="1" a="1"/>
  <c r="AG149" i="1" s="1"/>
  <c r="AG150" i="1" a="1"/>
  <c r="AG150" i="1" s="1"/>
  <c r="AG151" i="1" a="1"/>
  <c r="AG151" i="1" s="1"/>
  <c r="AG152" i="1" a="1"/>
  <c r="AG152" i="1" s="1"/>
  <c r="AG153" i="1" a="1"/>
  <c r="AG153" i="1" s="1"/>
  <c r="AG154" i="1" a="1"/>
  <c r="AG154" i="1" s="1"/>
  <c r="AG155" i="1" a="1"/>
  <c r="AG155" i="1" s="1"/>
  <c r="AG156" i="1" a="1"/>
  <c r="AG156" i="1" s="1"/>
  <c r="AG157" i="1" a="1"/>
  <c r="AG157" i="1" s="1"/>
  <c r="AG158" i="1" a="1"/>
  <c r="AG158" i="1" s="1"/>
  <c r="AG159" i="1" a="1"/>
  <c r="AG159" i="1" s="1"/>
  <c r="AG160" i="1" a="1"/>
  <c r="AG160" i="1" s="1"/>
  <c r="AG161" i="1" a="1"/>
  <c r="AG161" i="1" s="1"/>
  <c r="AG162" i="1" a="1"/>
  <c r="AG162" i="1" s="1"/>
  <c r="AG163" i="1" a="1"/>
  <c r="AG163" i="1" s="1"/>
  <c r="AG164" i="1" a="1"/>
  <c r="AG164" i="1" s="1"/>
  <c r="AG165" i="1" a="1"/>
  <c r="AG165" i="1" s="1"/>
  <c r="AG166" i="1" a="1"/>
  <c r="AG166" i="1" s="1"/>
  <c r="AG167" i="1" a="1"/>
  <c r="AG167" i="1" s="1"/>
  <c r="AG168" i="1" a="1"/>
  <c r="AG168" i="1" s="1"/>
  <c r="AG169" i="1" a="1"/>
  <c r="AG169" i="1" s="1"/>
  <c r="AG170" i="1" a="1"/>
  <c r="AG170" i="1" s="1"/>
  <c r="AJ170" i="1" s="1"/>
  <c r="AG171" i="1" a="1"/>
  <c r="AG171" i="1" s="1"/>
  <c r="AJ171" i="1" s="1"/>
  <c r="AG172" i="1" a="1"/>
  <c r="AG172" i="1" s="1"/>
  <c r="AG173" i="1" a="1"/>
  <c r="AG173" i="1" s="1"/>
  <c r="AG174" i="1" a="1"/>
  <c r="AG174" i="1" s="1"/>
  <c r="AJ174" i="1" s="1"/>
  <c r="AG175" i="1" a="1"/>
  <c r="AG175" i="1" s="1"/>
  <c r="AG176" i="1" a="1"/>
  <c r="AG176" i="1" s="1"/>
  <c r="AG177" i="1" a="1"/>
  <c r="AG177" i="1" s="1"/>
  <c r="AG178" i="1" a="1"/>
  <c r="AG178" i="1" s="1"/>
  <c r="AG179" i="1" a="1"/>
  <c r="AG179" i="1" s="1"/>
  <c r="AG180" i="1" a="1"/>
  <c r="AG180" i="1" s="1"/>
  <c r="AG181" i="1" a="1"/>
  <c r="AG181" i="1" s="1"/>
  <c r="AG182" i="1" a="1"/>
  <c r="AG182" i="1" s="1"/>
  <c r="AG183" i="1" a="1"/>
  <c r="AG183" i="1" s="1"/>
  <c r="AG184" i="1" a="1"/>
  <c r="AG184" i="1" s="1"/>
  <c r="AG185" i="1" a="1"/>
  <c r="AG185" i="1" s="1"/>
  <c r="AG186" i="1" a="1"/>
  <c r="AG186" i="1" s="1"/>
  <c r="AG187" i="1" a="1"/>
  <c r="AG187" i="1" s="1"/>
  <c r="AG188" i="1" a="1"/>
  <c r="AG188" i="1" s="1"/>
  <c r="AG189" i="1" a="1"/>
  <c r="AG189" i="1" s="1"/>
  <c r="AG190" i="1" a="1"/>
  <c r="AG190" i="1" s="1"/>
  <c r="AG191" i="1" a="1"/>
  <c r="AG191" i="1" s="1"/>
  <c r="AG192" i="1" a="1"/>
  <c r="AG192" i="1" s="1"/>
  <c r="D18" i="8" s="1"/>
  <c r="AG193" i="1" a="1"/>
  <c r="AG193" i="1" s="1"/>
  <c r="AG194" i="1" a="1"/>
  <c r="AG194" i="1" s="1"/>
  <c r="AJ194" i="1" s="1"/>
  <c r="AG195" i="1" a="1"/>
  <c r="AG195" i="1" s="1"/>
  <c r="AJ195" i="1" s="1"/>
  <c r="AG196" i="1" a="1"/>
  <c r="AG196" i="1" s="1"/>
  <c r="AG197" i="1" a="1"/>
  <c r="AG197" i="1" s="1"/>
  <c r="AG198" i="1" a="1"/>
  <c r="AG198" i="1" s="1"/>
  <c r="AG199" i="1" a="1"/>
  <c r="AG199" i="1" s="1"/>
  <c r="AG200" i="1" a="1"/>
  <c r="AG200" i="1" s="1"/>
  <c r="AG201" i="1" a="1"/>
  <c r="AG201" i="1" s="1"/>
  <c r="AG202" i="1" a="1"/>
  <c r="AG202" i="1" s="1"/>
  <c r="AG203" i="1" a="1"/>
  <c r="AG203" i="1" s="1"/>
  <c r="AG204" i="1" a="1"/>
  <c r="AG204" i="1" s="1"/>
  <c r="AG205" i="1" a="1"/>
  <c r="AG205" i="1" s="1"/>
  <c r="AJ205" i="1" s="1"/>
  <c r="AG206" i="1" a="1"/>
  <c r="AG206" i="1" s="1"/>
  <c r="AG207" i="1" a="1"/>
  <c r="AG207" i="1" s="1"/>
  <c r="AG208" i="1" a="1"/>
  <c r="AG208" i="1" s="1"/>
  <c r="AG209" i="1" a="1"/>
  <c r="AG209" i="1" s="1"/>
  <c r="AG210" i="1" a="1"/>
  <c r="AG210" i="1" s="1"/>
  <c r="AG211" i="1" a="1"/>
  <c r="AG211" i="1" s="1"/>
  <c r="AG212" i="1" a="1"/>
  <c r="AG212" i="1" s="1"/>
  <c r="AG213" i="1" a="1"/>
  <c r="AG213" i="1" s="1"/>
  <c r="AG214" i="1" a="1"/>
  <c r="AG214" i="1" s="1"/>
  <c r="AG215" i="1" a="1"/>
  <c r="AG215" i="1" s="1"/>
  <c r="AG216" i="1" a="1"/>
  <c r="AG216" i="1" s="1"/>
  <c r="AG217" i="1" a="1"/>
  <c r="AG217" i="1" s="1"/>
  <c r="AG218" i="1" a="1"/>
  <c r="AG218" i="1" s="1"/>
  <c r="AJ218" i="1" s="1"/>
  <c r="AG219" i="1" a="1"/>
  <c r="AG219" i="1" s="1"/>
  <c r="AG220" i="1" a="1"/>
  <c r="AG220" i="1" s="1"/>
  <c r="AG221" i="1" a="1"/>
  <c r="AG221" i="1" s="1"/>
  <c r="AG222" i="1" a="1"/>
  <c r="AG222" i="1" s="1"/>
  <c r="AG223" i="1" a="1"/>
  <c r="AG223" i="1" s="1"/>
  <c r="AG224" i="1" a="1"/>
  <c r="AG224" i="1" s="1"/>
  <c r="AG225" i="1" a="1"/>
  <c r="AG225" i="1" s="1"/>
  <c r="AG226" i="1" a="1"/>
  <c r="AG226" i="1" s="1"/>
  <c r="AG227" i="1" a="1"/>
  <c r="AG227" i="1" s="1"/>
  <c r="AG228" i="1" a="1"/>
  <c r="AG228" i="1" s="1"/>
  <c r="AG229" i="1" a="1"/>
  <c r="AG229" i="1" s="1"/>
  <c r="AG230" i="1" a="1"/>
  <c r="AG230" i="1" s="1"/>
  <c r="AG231" i="1" a="1"/>
  <c r="AG231" i="1" s="1"/>
  <c r="AG232" i="1" a="1"/>
  <c r="AG232" i="1" s="1"/>
  <c r="AG233" i="1" a="1"/>
  <c r="AG233" i="1" s="1"/>
  <c r="AG234" i="1" a="1"/>
  <c r="AG234" i="1" s="1"/>
  <c r="AG235" i="1" a="1"/>
  <c r="AG235" i="1" s="1"/>
  <c r="AG236" i="1" a="1"/>
  <c r="AG236" i="1" s="1"/>
  <c r="AG237" i="1" a="1"/>
  <c r="AG237" i="1" s="1"/>
  <c r="AG238" i="1" a="1"/>
  <c r="AG238" i="1" s="1"/>
  <c r="AG239" i="1" a="1"/>
  <c r="AG239" i="1" s="1"/>
  <c r="AG240" i="1" a="1"/>
  <c r="AG240" i="1" s="1"/>
  <c r="AG241" i="1" a="1"/>
  <c r="AG241" i="1" s="1"/>
  <c r="AG242" i="1" a="1"/>
  <c r="AG242" i="1" s="1"/>
  <c r="AJ242" i="1" s="1"/>
  <c r="AG243" i="1" a="1"/>
  <c r="AG243" i="1" s="1"/>
  <c r="AJ243" i="1" s="1"/>
  <c r="AG244" i="1" a="1"/>
  <c r="AG244" i="1" s="1"/>
  <c r="AG245" i="1" a="1"/>
  <c r="AG245" i="1" s="1"/>
  <c r="AG246" i="1" a="1"/>
  <c r="AG246" i="1" s="1"/>
  <c r="AG247" i="1" a="1"/>
  <c r="AG247" i="1" s="1"/>
  <c r="AG248" i="1" a="1"/>
  <c r="AG248" i="1" s="1"/>
  <c r="AG249" i="1" a="1"/>
  <c r="AG249" i="1" s="1"/>
  <c r="AG250" i="1" a="1"/>
  <c r="AG250" i="1" s="1"/>
  <c r="AG251" i="1" a="1"/>
  <c r="AG251" i="1" s="1"/>
  <c r="AG252" i="1" a="1"/>
  <c r="AG252" i="1" s="1"/>
  <c r="AG253" i="1" a="1"/>
  <c r="AG253" i="1" s="1"/>
  <c r="AJ253" i="1" s="1"/>
  <c r="AG254" i="1" a="1"/>
  <c r="AG254" i="1" s="1"/>
  <c r="AG255" i="1" a="1"/>
  <c r="AG255" i="1" s="1"/>
  <c r="AG256" i="1" a="1"/>
  <c r="AG256" i="1" s="1"/>
  <c r="AG257" i="1" a="1"/>
  <c r="AG257" i="1" s="1"/>
  <c r="AG258" i="1" a="1"/>
  <c r="AG258" i="1" s="1"/>
  <c r="AG259" i="1" a="1"/>
  <c r="AG259" i="1" s="1"/>
  <c r="AG260" i="1" a="1"/>
  <c r="AG260" i="1" s="1"/>
  <c r="AG261" i="1" a="1"/>
  <c r="AG261" i="1" s="1"/>
  <c r="AG262" i="1" a="1"/>
  <c r="AG262" i="1" s="1"/>
  <c r="AG263" i="1" a="1"/>
  <c r="AG263" i="1" s="1"/>
  <c r="AG264" i="1" a="1"/>
  <c r="AG264" i="1" s="1"/>
  <c r="AG265" i="1" a="1"/>
  <c r="AG265" i="1" s="1"/>
  <c r="AG266" i="1" a="1"/>
  <c r="AG266" i="1" s="1"/>
  <c r="AJ266" i="1" s="1"/>
  <c r="AG267" i="1" a="1"/>
  <c r="AG267" i="1" s="1"/>
  <c r="AJ267" i="1" s="1"/>
  <c r="AG268" i="1" a="1"/>
  <c r="AG268" i="1" s="1"/>
  <c r="AG269" i="1" a="1"/>
  <c r="AG269" i="1" s="1"/>
  <c r="AG270" i="1" a="1"/>
  <c r="AG270" i="1" s="1"/>
  <c r="AG271" i="1" a="1"/>
  <c r="AG271" i="1" s="1"/>
  <c r="AG272" i="1" a="1"/>
  <c r="AG272" i="1" s="1"/>
  <c r="AG273" i="1" a="1"/>
  <c r="AG273" i="1" s="1"/>
  <c r="AG274" i="1" a="1"/>
  <c r="AG274" i="1" s="1"/>
  <c r="AG275" i="1" a="1"/>
  <c r="AG275" i="1" s="1"/>
  <c r="AG276" i="1" a="1"/>
  <c r="AG276" i="1" s="1"/>
  <c r="AG277" i="1" a="1"/>
  <c r="AG277" i="1" s="1"/>
  <c r="AG278" i="1" a="1"/>
  <c r="AG278" i="1" s="1"/>
  <c r="AG279" i="1" a="1"/>
  <c r="AG279" i="1" s="1"/>
  <c r="AG280" i="1" a="1"/>
  <c r="AG280" i="1" s="1"/>
  <c r="AG281" i="1" a="1"/>
  <c r="AG281" i="1" s="1"/>
  <c r="AG282" i="1" a="1"/>
  <c r="AG282" i="1" s="1"/>
  <c r="AG283" i="1" a="1"/>
  <c r="AG283" i="1" s="1"/>
  <c r="AG284" i="1" a="1"/>
  <c r="AG284" i="1" s="1"/>
  <c r="AG285" i="1" a="1"/>
  <c r="AG285" i="1" s="1"/>
  <c r="AG286" i="1" a="1"/>
  <c r="AG286" i="1" s="1"/>
  <c r="AG287" i="1" a="1"/>
  <c r="AG287" i="1" s="1"/>
  <c r="AG288" i="1" a="1"/>
  <c r="AG288" i="1" s="1"/>
  <c r="AG289" i="1" a="1"/>
  <c r="AG289" i="1" s="1"/>
  <c r="AG290" i="1" a="1"/>
  <c r="AG290" i="1" s="1"/>
  <c r="AJ290" i="1" s="1"/>
  <c r="AG291" i="1" a="1"/>
  <c r="AG291" i="1" s="1"/>
  <c r="AG292" i="1" a="1"/>
  <c r="AG292" i="1" s="1"/>
  <c r="AG293" i="1" a="1"/>
  <c r="AG293" i="1" s="1"/>
  <c r="AG294" i="1" a="1"/>
  <c r="AG294" i="1" s="1"/>
  <c r="AG295" i="1" a="1"/>
  <c r="AG295" i="1" s="1"/>
  <c r="AG296" i="1" a="1"/>
  <c r="AG296" i="1" s="1"/>
  <c r="AG297" i="1" a="1"/>
  <c r="AG297" i="1" s="1"/>
  <c r="AG298" i="1" a="1"/>
  <c r="AG298" i="1" s="1"/>
  <c r="AG299" i="1" a="1"/>
  <c r="AG299" i="1" s="1"/>
  <c r="AG300" i="1" a="1"/>
  <c r="AG300" i="1" s="1"/>
  <c r="AG301" i="1" a="1"/>
  <c r="AG301" i="1" s="1"/>
  <c r="AG302" i="1" a="1"/>
  <c r="AG302" i="1" s="1"/>
  <c r="AG303" i="1" a="1"/>
  <c r="AG303" i="1" s="1"/>
  <c r="AG304" i="1" a="1"/>
  <c r="AG304" i="1" s="1"/>
  <c r="AG305" i="1" a="1"/>
  <c r="AG305" i="1" s="1"/>
  <c r="AG306" i="1" a="1"/>
  <c r="AG306" i="1" s="1"/>
  <c r="AG307" i="1" a="1"/>
  <c r="AG307" i="1" s="1"/>
  <c r="AG308" i="1" a="1"/>
  <c r="AG308" i="1" s="1"/>
  <c r="AG309" i="1" a="1"/>
  <c r="AG309" i="1" s="1"/>
  <c r="AG310" i="1" a="1"/>
  <c r="AG310" i="1" s="1"/>
  <c r="AG311" i="1" a="1"/>
  <c r="AG311" i="1" s="1"/>
  <c r="AG312" i="1" a="1"/>
  <c r="AG312" i="1" s="1"/>
  <c r="AG313" i="1" a="1"/>
  <c r="AG313" i="1" s="1"/>
  <c r="AG314" i="1" a="1"/>
  <c r="AG314" i="1" s="1"/>
  <c r="AJ314" i="1" s="1"/>
  <c r="AG315" i="1" a="1"/>
  <c r="AG315" i="1" s="1"/>
  <c r="AG316" i="1" a="1"/>
  <c r="AG316" i="1" s="1"/>
  <c r="AG317" i="1" a="1"/>
  <c r="AG317" i="1" s="1"/>
  <c r="AG318" i="1" a="1"/>
  <c r="AG318" i="1" s="1"/>
  <c r="AG319" i="1" a="1"/>
  <c r="AG319" i="1" s="1"/>
  <c r="AG320" i="1" a="1"/>
  <c r="AG320" i="1" s="1"/>
  <c r="AG321" i="1" a="1"/>
  <c r="AG321" i="1" s="1"/>
  <c r="AG322" i="1" a="1"/>
  <c r="AG322" i="1" s="1"/>
  <c r="AG323" i="1" a="1"/>
  <c r="AG323" i="1" s="1"/>
  <c r="AG324" i="1" a="1"/>
  <c r="AG324" i="1" s="1"/>
  <c r="AG325" i="1" a="1"/>
  <c r="AG325" i="1" s="1"/>
  <c r="AG326" i="1" a="1"/>
  <c r="AG326" i="1" s="1"/>
  <c r="AG327" i="1" a="1"/>
  <c r="AG327" i="1" s="1"/>
  <c r="AG328" i="1" a="1"/>
  <c r="AG328" i="1" s="1"/>
  <c r="AG329" i="1" a="1"/>
  <c r="AG329" i="1" s="1"/>
  <c r="AG330" i="1" a="1"/>
  <c r="AG330" i="1" s="1"/>
  <c r="AG331" i="1" a="1"/>
  <c r="AG331" i="1" s="1"/>
  <c r="AG332" i="1" a="1"/>
  <c r="AG332" i="1" s="1"/>
  <c r="AG333" i="1" a="1"/>
  <c r="AG333" i="1" s="1"/>
  <c r="AG334" i="1" a="1"/>
  <c r="AG334" i="1" s="1"/>
  <c r="AG335" i="1" a="1"/>
  <c r="AG335" i="1" s="1"/>
  <c r="AG2" i="1" a="1"/>
  <c r="AG2" i="1" s="1"/>
  <c r="AA3" i="1" a="1"/>
  <c r="AA3" i="1" s="1"/>
  <c r="AA4" i="1" a="1"/>
  <c r="AA4" i="1" s="1"/>
  <c r="AA5" i="1" a="1"/>
  <c r="AA5" i="1" s="1"/>
  <c r="AA6" i="1" a="1"/>
  <c r="AA6" i="1" s="1"/>
  <c r="AA7" i="1" a="1"/>
  <c r="AA7" i="1" s="1"/>
  <c r="AA8" i="1" a="1"/>
  <c r="AA8" i="1" s="1"/>
  <c r="AA9" i="1" a="1"/>
  <c r="AA9" i="1" s="1"/>
  <c r="AA10" i="1" a="1"/>
  <c r="AA10" i="1" s="1"/>
  <c r="AA11" i="1" a="1"/>
  <c r="AA11" i="1" s="1"/>
  <c r="AA12" i="1" a="1"/>
  <c r="AA12" i="1" s="1"/>
  <c r="AA13" i="1" a="1"/>
  <c r="AA13" i="1" s="1"/>
  <c r="AA14" i="1" a="1"/>
  <c r="AA14" i="1" s="1"/>
  <c r="AA15" i="1" a="1"/>
  <c r="AA15" i="1" s="1"/>
  <c r="AA16" i="1" a="1"/>
  <c r="AA16" i="1" s="1"/>
  <c r="AA17" i="1" a="1"/>
  <c r="AA17" i="1" s="1"/>
  <c r="AA18" i="1" a="1"/>
  <c r="AA18" i="1" s="1"/>
  <c r="AA19" i="1" a="1"/>
  <c r="AA19" i="1" s="1"/>
  <c r="AA20" i="1" a="1"/>
  <c r="AA20" i="1" s="1"/>
  <c r="AA21" i="1" a="1"/>
  <c r="AA21" i="1" s="1"/>
  <c r="AA22" i="1" a="1"/>
  <c r="AA22" i="1" s="1"/>
  <c r="AA23" i="1" a="1"/>
  <c r="AA23" i="1" s="1"/>
  <c r="AA24" i="1" a="1"/>
  <c r="AA24" i="1" s="1"/>
  <c r="AA25" i="1" a="1"/>
  <c r="AA25" i="1" s="1"/>
  <c r="AA26" i="1" a="1"/>
  <c r="AA26" i="1" s="1"/>
  <c r="AA27" i="1" a="1"/>
  <c r="AA27" i="1" s="1"/>
  <c r="AA28" i="1" a="1"/>
  <c r="AA28" i="1" s="1"/>
  <c r="AA29" i="1" a="1"/>
  <c r="AA29" i="1" s="1"/>
  <c r="AA30" i="1" a="1"/>
  <c r="AA30" i="1" s="1"/>
  <c r="AA31" i="1" a="1"/>
  <c r="AA31" i="1" s="1"/>
  <c r="AA32" i="1" a="1"/>
  <c r="AA32" i="1" s="1"/>
  <c r="AA33" i="1" a="1"/>
  <c r="AA33" i="1" s="1"/>
  <c r="AA34" i="1" a="1"/>
  <c r="AA34" i="1" s="1"/>
  <c r="AA35" i="1" a="1"/>
  <c r="AA35" i="1" s="1"/>
  <c r="AA36" i="1" a="1"/>
  <c r="AA36" i="1" s="1"/>
  <c r="AA37" i="1" a="1"/>
  <c r="AA37" i="1" s="1"/>
  <c r="AA38" i="1" a="1"/>
  <c r="AA38" i="1" s="1"/>
  <c r="AA39" i="1" a="1"/>
  <c r="AA39" i="1" s="1"/>
  <c r="AA40" i="1" a="1"/>
  <c r="AA40" i="1" s="1"/>
  <c r="AA41" i="1" a="1"/>
  <c r="AA41" i="1" s="1"/>
  <c r="AA42" i="1" a="1"/>
  <c r="AA42" i="1" s="1"/>
  <c r="AA43" i="1" a="1"/>
  <c r="AA43" i="1" s="1"/>
  <c r="AA44" i="1" a="1"/>
  <c r="AA44" i="1" s="1"/>
  <c r="AA45" i="1" a="1"/>
  <c r="AA45" i="1" s="1"/>
  <c r="AA46" i="1" a="1"/>
  <c r="AA46" i="1" s="1"/>
  <c r="AA47" i="1" a="1"/>
  <c r="AA47" i="1" s="1"/>
  <c r="AA48" i="1" a="1"/>
  <c r="AA48" i="1" s="1"/>
  <c r="AA49" i="1" a="1"/>
  <c r="AA49" i="1" s="1"/>
  <c r="AA50" i="1" a="1"/>
  <c r="AA50" i="1" s="1"/>
  <c r="AA51" i="1" a="1"/>
  <c r="AA51" i="1" s="1"/>
  <c r="AA52" i="1" a="1"/>
  <c r="AA52" i="1" s="1"/>
  <c r="AA53" i="1" a="1"/>
  <c r="AA53" i="1" s="1"/>
  <c r="AA54" i="1" a="1"/>
  <c r="AA54" i="1" s="1"/>
  <c r="AA55" i="1" a="1"/>
  <c r="AA55" i="1" s="1"/>
  <c r="AA56" i="1" a="1"/>
  <c r="AA56" i="1" s="1"/>
  <c r="AA57" i="1" a="1"/>
  <c r="AA57" i="1" s="1"/>
  <c r="AA58" i="1" a="1"/>
  <c r="AA58" i="1" s="1"/>
  <c r="AA59" i="1" a="1"/>
  <c r="AA59" i="1" s="1"/>
  <c r="AA60" i="1" a="1"/>
  <c r="AA60" i="1" s="1"/>
  <c r="AA61" i="1" a="1"/>
  <c r="AA61" i="1" s="1"/>
  <c r="AA62" i="1" a="1"/>
  <c r="AA62" i="1" s="1"/>
  <c r="AA63" i="1" a="1"/>
  <c r="AA63" i="1" s="1"/>
  <c r="AA64" i="1" a="1"/>
  <c r="AA64" i="1" s="1"/>
  <c r="AA65" i="1" a="1"/>
  <c r="AA65" i="1" s="1"/>
  <c r="AA66" i="1" a="1"/>
  <c r="AA66" i="1" s="1"/>
  <c r="AA67" i="1" a="1"/>
  <c r="AA67" i="1" s="1"/>
  <c r="AA68" i="1" a="1"/>
  <c r="AA68" i="1" s="1"/>
  <c r="AA69" i="1" a="1"/>
  <c r="AA69" i="1" s="1"/>
  <c r="AA70" i="1" a="1"/>
  <c r="AA70" i="1" s="1"/>
  <c r="AA71" i="1" a="1"/>
  <c r="AA71" i="1" s="1"/>
  <c r="AA72" i="1" a="1"/>
  <c r="AA72" i="1" s="1"/>
  <c r="AA73" i="1" a="1"/>
  <c r="AA73" i="1" s="1"/>
  <c r="AA74" i="1" a="1"/>
  <c r="AA74" i="1" s="1"/>
  <c r="AA75" i="1" a="1"/>
  <c r="AA75" i="1" s="1"/>
  <c r="AA76" i="1" a="1"/>
  <c r="AA76" i="1" s="1"/>
  <c r="AA77" i="1" a="1"/>
  <c r="AA77" i="1" s="1"/>
  <c r="AA78" i="1" a="1"/>
  <c r="AA78" i="1" s="1"/>
  <c r="AA79" i="1" a="1"/>
  <c r="AA79" i="1" s="1"/>
  <c r="AA80" i="1" a="1"/>
  <c r="AA80" i="1" s="1"/>
  <c r="AA81" i="1" a="1"/>
  <c r="AA81" i="1" s="1"/>
  <c r="AA82" i="1" a="1"/>
  <c r="AA82" i="1" s="1"/>
  <c r="AA83" i="1" a="1"/>
  <c r="AA83" i="1" s="1"/>
  <c r="AA84" i="1" a="1"/>
  <c r="AA84" i="1" s="1"/>
  <c r="AA85" i="1" a="1"/>
  <c r="AA85" i="1" s="1"/>
  <c r="AA86" i="1" a="1"/>
  <c r="AA86" i="1" s="1"/>
  <c r="AA87" i="1" a="1"/>
  <c r="AA87" i="1" s="1"/>
  <c r="AA88" i="1" a="1"/>
  <c r="AA88" i="1" s="1"/>
  <c r="AA89" i="1" a="1"/>
  <c r="AA89" i="1" s="1"/>
  <c r="AA90" i="1" a="1"/>
  <c r="AA90" i="1" s="1"/>
  <c r="AA91" i="1" a="1"/>
  <c r="AA91" i="1" s="1"/>
  <c r="AA92" i="1" a="1"/>
  <c r="AA92" i="1" s="1"/>
  <c r="AA93" i="1" a="1"/>
  <c r="AA93" i="1" s="1"/>
  <c r="AA94" i="1" a="1"/>
  <c r="AA94" i="1" s="1"/>
  <c r="AA95" i="1" a="1"/>
  <c r="AA95" i="1" s="1"/>
  <c r="AA96" i="1" a="1"/>
  <c r="AA96" i="1" s="1"/>
  <c r="AA97" i="1" a="1"/>
  <c r="AA97" i="1" s="1"/>
  <c r="AA98" i="1" a="1"/>
  <c r="AA98" i="1" s="1"/>
  <c r="AA99" i="1" a="1"/>
  <c r="AA99" i="1" s="1"/>
  <c r="AA100" i="1" a="1"/>
  <c r="AA100" i="1" s="1"/>
  <c r="AA101" i="1" a="1"/>
  <c r="AA101" i="1" s="1"/>
  <c r="AA102" i="1" a="1"/>
  <c r="AA102" i="1" s="1"/>
  <c r="AA103" i="1" a="1"/>
  <c r="AA103" i="1" s="1"/>
  <c r="AA104" i="1" a="1"/>
  <c r="AA104" i="1" s="1"/>
  <c r="AA105" i="1" a="1"/>
  <c r="AA105" i="1" s="1"/>
  <c r="AA106" i="1" a="1"/>
  <c r="AA106" i="1" s="1"/>
  <c r="AA107" i="1" a="1"/>
  <c r="AA107" i="1" s="1"/>
  <c r="AA108" i="1" a="1"/>
  <c r="AA108" i="1" s="1"/>
  <c r="AA109" i="1" a="1"/>
  <c r="AA109" i="1" s="1"/>
  <c r="AA110" i="1" a="1"/>
  <c r="AA110" i="1" s="1"/>
  <c r="AA111" i="1" a="1"/>
  <c r="AA111" i="1" s="1"/>
  <c r="AA112" i="1" a="1"/>
  <c r="AA112" i="1" s="1"/>
  <c r="AA113" i="1" a="1"/>
  <c r="AA113" i="1" s="1"/>
  <c r="AA114" i="1" a="1"/>
  <c r="AA114" i="1" s="1"/>
  <c r="AA115" i="1" a="1"/>
  <c r="AA115" i="1" s="1"/>
  <c r="AA116" i="1" a="1"/>
  <c r="AA116" i="1" s="1"/>
  <c r="AA117" i="1" a="1"/>
  <c r="AA117" i="1" s="1"/>
  <c r="AA118" i="1" a="1"/>
  <c r="AA118" i="1" s="1"/>
  <c r="AA119" i="1" a="1"/>
  <c r="AA119" i="1" s="1"/>
  <c r="AA120" i="1" a="1"/>
  <c r="AA120" i="1" s="1"/>
  <c r="AA121" i="1" a="1"/>
  <c r="AA121" i="1" s="1"/>
  <c r="AA122" i="1" a="1"/>
  <c r="AA122" i="1" s="1"/>
  <c r="AA123" i="1" a="1"/>
  <c r="AA123" i="1" s="1"/>
  <c r="AA124" i="1" a="1"/>
  <c r="AA124" i="1" s="1"/>
  <c r="AA125" i="1" a="1"/>
  <c r="AA125" i="1" s="1"/>
  <c r="AA126" i="1" a="1"/>
  <c r="AA126" i="1" s="1"/>
  <c r="AA127" i="1" a="1"/>
  <c r="AA127" i="1" s="1"/>
  <c r="AA128" i="1" a="1"/>
  <c r="AA128" i="1" s="1"/>
  <c r="AA129" i="1" a="1"/>
  <c r="AA129" i="1" s="1"/>
  <c r="AA130" i="1" a="1"/>
  <c r="AA130" i="1" s="1"/>
  <c r="AA131" i="1" a="1"/>
  <c r="AA131" i="1" s="1"/>
  <c r="AA132" i="1" a="1"/>
  <c r="AA132" i="1" s="1"/>
  <c r="AA133" i="1" a="1"/>
  <c r="AA133" i="1" s="1"/>
  <c r="AA134" i="1" a="1"/>
  <c r="AA134" i="1" s="1"/>
  <c r="AA135" i="1" a="1"/>
  <c r="AA135" i="1" s="1"/>
  <c r="AA136" i="1" a="1"/>
  <c r="AA136" i="1" s="1"/>
  <c r="AA137" i="1" a="1"/>
  <c r="AA137" i="1" s="1"/>
  <c r="AA138" i="1" a="1"/>
  <c r="AA138" i="1" s="1"/>
  <c r="AA139" i="1" a="1"/>
  <c r="AA139" i="1" s="1"/>
  <c r="AA140" i="1" a="1"/>
  <c r="AA140" i="1" s="1"/>
  <c r="AA141" i="1" a="1"/>
  <c r="AA141" i="1" s="1"/>
  <c r="AA142" i="1" a="1"/>
  <c r="AA142" i="1" s="1"/>
  <c r="AA143" i="1" a="1"/>
  <c r="AA143" i="1" s="1"/>
  <c r="AA144" i="1" a="1"/>
  <c r="AA144" i="1" s="1"/>
  <c r="AA145" i="1" a="1"/>
  <c r="AA145" i="1" s="1"/>
  <c r="AA146" i="1" a="1"/>
  <c r="AA146" i="1" s="1"/>
  <c r="AA147" i="1" a="1"/>
  <c r="AA147" i="1" s="1"/>
  <c r="AA148" i="1" a="1"/>
  <c r="AA148" i="1" s="1"/>
  <c r="AA149" i="1" a="1"/>
  <c r="AA149" i="1" s="1"/>
  <c r="AA150" i="1" a="1"/>
  <c r="AA150" i="1" s="1"/>
  <c r="AA151" i="1" a="1"/>
  <c r="AA151" i="1" s="1"/>
  <c r="AA152" i="1" a="1"/>
  <c r="AA152" i="1" s="1"/>
  <c r="AA153" i="1" a="1"/>
  <c r="AA153" i="1" s="1"/>
  <c r="AA154" i="1" a="1"/>
  <c r="AA154" i="1" s="1"/>
  <c r="AA155" i="1" a="1"/>
  <c r="AA155" i="1" s="1"/>
  <c r="AA156" i="1" a="1"/>
  <c r="AA156" i="1" s="1"/>
  <c r="AA157" i="1" a="1"/>
  <c r="AA157" i="1" s="1"/>
  <c r="AA158" i="1" a="1"/>
  <c r="AA158" i="1" s="1"/>
  <c r="AA159" i="1" a="1"/>
  <c r="AA159" i="1" s="1"/>
  <c r="AA160" i="1" a="1"/>
  <c r="AA160" i="1" s="1"/>
  <c r="AA161" i="1" a="1"/>
  <c r="AA161" i="1" s="1"/>
  <c r="AA162" i="1" a="1"/>
  <c r="AA162" i="1" s="1"/>
  <c r="AA163" i="1" a="1"/>
  <c r="AA163" i="1" s="1"/>
  <c r="AA164" i="1" a="1"/>
  <c r="AA164" i="1" s="1"/>
  <c r="AA165" i="1" a="1"/>
  <c r="AA165" i="1" s="1"/>
  <c r="AA166" i="1" a="1"/>
  <c r="AA166" i="1" s="1"/>
  <c r="AA167" i="1" a="1"/>
  <c r="AA167" i="1" s="1"/>
  <c r="AA168" i="1" a="1"/>
  <c r="AA168" i="1" s="1"/>
  <c r="AA169" i="1" a="1"/>
  <c r="AA169" i="1" s="1"/>
  <c r="AA170" i="1" a="1"/>
  <c r="AA170" i="1" s="1"/>
  <c r="AA171" i="1" a="1"/>
  <c r="AA171" i="1" s="1"/>
  <c r="AA172" i="1" a="1"/>
  <c r="AA172" i="1" s="1"/>
  <c r="AA173" i="1" a="1"/>
  <c r="AA173" i="1" s="1"/>
  <c r="AA174" i="1" a="1"/>
  <c r="AA174" i="1" s="1"/>
  <c r="AA175" i="1" a="1"/>
  <c r="AA175" i="1" s="1"/>
  <c r="AA176" i="1" a="1"/>
  <c r="AA176" i="1" s="1"/>
  <c r="AA177" i="1" a="1"/>
  <c r="AA177" i="1" s="1"/>
  <c r="AA178" i="1" a="1"/>
  <c r="AA178" i="1" s="1"/>
  <c r="AA179" i="1" a="1"/>
  <c r="AA179" i="1" s="1"/>
  <c r="AA180" i="1" a="1"/>
  <c r="AA180" i="1" s="1"/>
  <c r="AA181" i="1" a="1"/>
  <c r="AA181" i="1" s="1"/>
  <c r="AA182" i="1" a="1"/>
  <c r="AA182" i="1" s="1"/>
  <c r="AA183" i="1" a="1"/>
  <c r="AA183" i="1" s="1"/>
  <c r="AA184" i="1" a="1"/>
  <c r="AA184" i="1" s="1"/>
  <c r="AA185" i="1" a="1"/>
  <c r="AA185" i="1" s="1"/>
  <c r="AA186" i="1" a="1"/>
  <c r="AA186" i="1" s="1"/>
  <c r="AA187" i="1" a="1"/>
  <c r="AA187" i="1" s="1"/>
  <c r="AA188" i="1" a="1"/>
  <c r="AA188" i="1" s="1"/>
  <c r="AA189" i="1" a="1"/>
  <c r="AA189" i="1" s="1"/>
  <c r="AA190" i="1" a="1"/>
  <c r="AA190" i="1" s="1"/>
  <c r="AA191" i="1" a="1"/>
  <c r="AA191" i="1" s="1"/>
  <c r="AA192" i="1" a="1"/>
  <c r="AA192" i="1" s="1"/>
  <c r="AA193" i="1" a="1"/>
  <c r="AA193" i="1" s="1"/>
  <c r="AA194" i="1" a="1"/>
  <c r="AA194" i="1" s="1"/>
  <c r="AA195" i="1" a="1"/>
  <c r="AA195" i="1" s="1"/>
  <c r="AA196" i="1" a="1"/>
  <c r="AA196" i="1" s="1"/>
  <c r="AA197" i="1" a="1"/>
  <c r="AA197" i="1" s="1"/>
  <c r="AA198" i="1" a="1"/>
  <c r="AA198" i="1" s="1"/>
  <c r="AA199" i="1" a="1"/>
  <c r="AA199" i="1" s="1"/>
  <c r="AA200" i="1" a="1"/>
  <c r="AA200" i="1" s="1"/>
  <c r="AA201" i="1" a="1"/>
  <c r="AA201" i="1" s="1"/>
  <c r="AA202" i="1" a="1"/>
  <c r="AA202" i="1" s="1"/>
  <c r="AA203" i="1" a="1"/>
  <c r="AA203" i="1" s="1"/>
  <c r="AA204" i="1" a="1"/>
  <c r="AA204" i="1" s="1"/>
  <c r="AA205" i="1" a="1"/>
  <c r="AA205" i="1" s="1"/>
  <c r="AA206" i="1" a="1"/>
  <c r="AA206" i="1" s="1"/>
  <c r="AA207" i="1" a="1"/>
  <c r="AA207" i="1" s="1"/>
  <c r="AA208" i="1" a="1"/>
  <c r="AA208" i="1" s="1"/>
  <c r="AA209" i="1" a="1"/>
  <c r="AA209" i="1" s="1"/>
  <c r="AA210" i="1" a="1"/>
  <c r="AA210" i="1" s="1"/>
  <c r="AA211" i="1" a="1"/>
  <c r="AA211" i="1" s="1"/>
  <c r="AA212" i="1" a="1"/>
  <c r="AA212" i="1" s="1"/>
  <c r="AA213" i="1" a="1"/>
  <c r="AA213" i="1" s="1"/>
  <c r="AA214" i="1" a="1"/>
  <c r="AA214" i="1" s="1"/>
  <c r="AA215" i="1" a="1"/>
  <c r="AA215" i="1" s="1"/>
  <c r="AA216" i="1" a="1"/>
  <c r="AA216" i="1" s="1"/>
  <c r="AA217" i="1" a="1"/>
  <c r="AA217" i="1" s="1"/>
  <c r="AA218" i="1" a="1"/>
  <c r="AA218" i="1" s="1"/>
  <c r="AA219" i="1" a="1"/>
  <c r="AA219" i="1" s="1"/>
  <c r="AA220" i="1" a="1"/>
  <c r="AA220" i="1" s="1"/>
  <c r="AA221" i="1" a="1"/>
  <c r="AA221" i="1" s="1"/>
  <c r="AA222" i="1" a="1"/>
  <c r="AA222" i="1" s="1"/>
  <c r="AA223" i="1" a="1"/>
  <c r="AA223" i="1" s="1"/>
  <c r="AA224" i="1" a="1"/>
  <c r="AA224" i="1" s="1"/>
  <c r="AA225" i="1" a="1"/>
  <c r="AA225" i="1" s="1"/>
  <c r="AA226" i="1" a="1"/>
  <c r="AA226" i="1" s="1"/>
  <c r="AA227" i="1" a="1"/>
  <c r="AA227" i="1" s="1"/>
  <c r="AA228" i="1" a="1"/>
  <c r="AA228" i="1" s="1"/>
  <c r="AA229" i="1" a="1"/>
  <c r="AA229" i="1" s="1"/>
  <c r="AA230" i="1" a="1"/>
  <c r="AA230" i="1" s="1"/>
  <c r="AA231" i="1" a="1"/>
  <c r="AA231" i="1" s="1"/>
  <c r="AA232" i="1" a="1"/>
  <c r="AA232" i="1" s="1"/>
  <c r="AA233" i="1" a="1"/>
  <c r="AA233" i="1" s="1"/>
  <c r="AA234" i="1" a="1"/>
  <c r="AA234" i="1" s="1"/>
  <c r="AA235" i="1" a="1"/>
  <c r="AA235" i="1" s="1"/>
  <c r="AA236" i="1" a="1"/>
  <c r="AA236" i="1" s="1"/>
  <c r="AA237" i="1" a="1"/>
  <c r="AA237" i="1" s="1"/>
  <c r="AA238" i="1" a="1"/>
  <c r="AA238" i="1" s="1"/>
  <c r="AA239" i="1" a="1"/>
  <c r="AA239" i="1" s="1"/>
  <c r="AA240" i="1" a="1"/>
  <c r="AA240" i="1" s="1"/>
  <c r="AA241" i="1" a="1"/>
  <c r="AA241" i="1" s="1"/>
  <c r="AA242" i="1" a="1"/>
  <c r="AA242" i="1" s="1"/>
  <c r="AA243" i="1" a="1"/>
  <c r="AA243" i="1" s="1"/>
  <c r="AA244" i="1" a="1"/>
  <c r="AA244" i="1" s="1"/>
  <c r="AA245" i="1" a="1"/>
  <c r="AA245" i="1" s="1"/>
  <c r="AA246" i="1" a="1"/>
  <c r="AA246" i="1" s="1"/>
  <c r="AA247" i="1" a="1"/>
  <c r="AA247" i="1" s="1"/>
  <c r="AA248" i="1" a="1"/>
  <c r="AA248" i="1" s="1"/>
  <c r="AA249" i="1" a="1"/>
  <c r="AA249" i="1" s="1"/>
  <c r="AA250" i="1" a="1"/>
  <c r="AA250" i="1" s="1"/>
  <c r="AA251" i="1" a="1"/>
  <c r="AA251" i="1" s="1"/>
  <c r="AA252" i="1" a="1"/>
  <c r="AA252" i="1" s="1"/>
  <c r="AA253" i="1" a="1"/>
  <c r="AA253" i="1" s="1"/>
  <c r="AA254" i="1" a="1"/>
  <c r="AA254" i="1" s="1"/>
  <c r="AA255" i="1" a="1"/>
  <c r="AA255" i="1" s="1"/>
  <c r="AA256" i="1" a="1"/>
  <c r="AA256" i="1" s="1"/>
  <c r="AA257" i="1" a="1"/>
  <c r="AA257" i="1" s="1"/>
  <c r="AA258" i="1" a="1"/>
  <c r="AA258" i="1" s="1"/>
  <c r="AA259" i="1" a="1"/>
  <c r="AA259" i="1" s="1"/>
  <c r="AA260" i="1" a="1"/>
  <c r="AA260" i="1" s="1"/>
  <c r="AA261" i="1" a="1"/>
  <c r="AA261" i="1" s="1"/>
  <c r="AA262" i="1" a="1"/>
  <c r="AA262" i="1" s="1"/>
  <c r="AA263" i="1" a="1"/>
  <c r="AA263" i="1" s="1"/>
  <c r="AA264" i="1" a="1"/>
  <c r="AA264" i="1" s="1"/>
  <c r="AA265" i="1" a="1"/>
  <c r="AA265" i="1" s="1"/>
  <c r="AA266" i="1" a="1"/>
  <c r="AA266" i="1" s="1"/>
  <c r="AA267" i="1" a="1"/>
  <c r="AA267" i="1" s="1"/>
  <c r="AA268" i="1" a="1"/>
  <c r="AA268" i="1" s="1"/>
  <c r="AA269" i="1" a="1"/>
  <c r="AA269" i="1" s="1"/>
  <c r="AA270" i="1" a="1"/>
  <c r="AA270" i="1" s="1"/>
  <c r="AA271" i="1" a="1"/>
  <c r="AA271" i="1" s="1"/>
  <c r="AA272" i="1" a="1"/>
  <c r="AA272" i="1" s="1"/>
  <c r="AA273" i="1" a="1"/>
  <c r="AA273" i="1" s="1"/>
  <c r="AA274" i="1" a="1"/>
  <c r="AA274" i="1" s="1"/>
  <c r="AA275" i="1" a="1"/>
  <c r="AA275" i="1" s="1"/>
  <c r="AA276" i="1" a="1"/>
  <c r="AA276" i="1" s="1"/>
  <c r="AA277" i="1" a="1"/>
  <c r="AA277" i="1" s="1"/>
  <c r="AA278" i="1" a="1"/>
  <c r="AA278" i="1" s="1"/>
  <c r="AA279" i="1" a="1"/>
  <c r="AA279" i="1" s="1"/>
  <c r="AA280" i="1" a="1"/>
  <c r="AA280" i="1" s="1"/>
  <c r="AA281" i="1" a="1"/>
  <c r="AA281" i="1" s="1"/>
  <c r="AA282" i="1" a="1"/>
  <c r="AA282" i="1" s="1"/>
  <c r="AA283" i="1" a="1"/>
  <c r="AA283" i="1" s="1"/>
  <c r="AA284" i="1" a="1"/>
  <c r="AA284" i="1" s="1"/>
  <c r="AA285" i="1" a="1"/>
  <c r="AA285" i="1" s="1"/>
  <c r="AA286" i="1" a="1"/>
  <c r="AA286" i="1" s="1"/>
  <c r="AA287" i="1" a="1"/>
  <c r="AA287" i="1" s="1"/>
  <c r="AA288" i="1" a="1"/>
  <c r="AA288" i="1" s="1"/>
  <c r="AA289" i="1" a="1"/>
  <c r="AA289" i="1" s="1"/>
  <c r="AA290" i="1" a="1"/>
  <c r="AA290" i="1" s="1"/>
  <c r="AA291" i="1" a="1"/>
  <c r="AA291" i="1" s="1"/>
  <c r="AA292" i="1" a="1"/>
  <c r="AA292" i="1" s="1"/>
  <c r="AA293" i="1" a="1"/>
  <c r="AA293" i="1" s="1"/>
  <c r="AA294" i="1" a="1"/>
  <c r="AA294" i="1" s="1"/>
  <c r="AA295" i="1" a="1"/>
  <c r="AA295" i="1" s="1"/>
  <c r="AA296" i="1" a="1"/>
  <c r="AA296" i="1" s="1"/>
  <c r="AA297" i="1" a="1"/>
  <c r="AA297" i="1" s="1"/>
  <c r="AA298" i="1" a="1"/>
  <c r="AA298" i="1" s="1"/>
  <c r="AA299" i="1" a="1"/>
  <c r="AA299" i="1" s="1"/>
  <c r="AA300" i="1" a="1"/>
  <c r="AA300" i="1" s="1"/>
  <c r="AA301" i="1" a="1"/>
  <c r="AA301" i="1" s="1"/>
  <c r="AA302" i="1" a="1"/>
  <c r="AA302" i="1" s="1"/>
  <c r="AA303" i="1" a="1"/>
  <c r="AA303" i="1" s="1"/>
  <c r="AA304" i="1" a="1"/>
  <c r="AA304" i="1" s="1"/>
  <c r="AA305" i="1" a="1"/>
  <c r="AA305" i="1" s="1"/>
  <c r="AA306" i="1" a="1"/>
  <c r="AA306" i="1" s="1"/>
  <c r="AA307" i="1" a="1"/>
  <c r="AA307" i="1" s="1"/>
  <c r="AA308" i="1" a="1"/>
  <c r="AA308" i="1" s="1"/>
  <c r="AA309" i="1" a="1"/>
  <c r="AA309" i="1" s="1"/>
  <c r="AA310" i="1" a="1"/>
  <c r="AA310" i="1" s="1"/>
  <c r="AA311" i="1" a="1"/>
  <c r="AA311" i="1" s="1"/>
  <c r="AA312" i="1" a="1"/>
  <c r="AA312" i="1" s="1"/>
  <c r="AA313" i="1" a="1"/>
  <c r="AA313" i="1" s="1"/>
  <c r="AA314" i="1" a="1"/>
  <c r="AA314" i="1" s="1"/>
  <c r="AA315" i="1" a="1"/>
  <c r="AA315" i="1" s="1"/>
  <c r="AA316" i="1" a="1"/>
  <c r="AA316" i="1" s="1"/>
  <c r="AA317" i="1" a="1"/>
  <c r="AA317" i="1" s="1"/>
  <c r="AA318" i="1" a="1"/>
  <c r="AA318" i="1" s="1"/>
  <c r="AA319" i="1" a="1"/>
  <c r="AA319" i="1" s="1"/>
  <c r="AA320" i="1" a="1"/>
  <c r="AA320" i="1" s="1"/>
  <c r="AA321" i="1" a="1"/>
  <c r="AA321" i="1" s="1"/>
  <c r="AA322" i="1" a="1"/>
  <c r="AA322" i="1" s="1"/>
  <c r="AA323" i="1" a="1"/>
  <c r="AA323" i="1" s="1"/>
  <c r="AA324" i="1" a="1"/>
  <c r="AA324" i="1" s="1"/>
  <c r="AA325" i="1" a="1"/>
  <c r="AA325" i="1" s="1"/>
  <c r="AA326" i="1" a="1"/>
  <c r="AA326" i="1" s="1"/>
  <c r="AA327" i="1" a="1"/>
  <c r="AA327" i="1" s="1"/>
  <c r="AA328" i="1" a="1"/>
  <c r="AA328" i="1" s="1"/>
  <c r="AA329" i="1" a="1"/>
  <c r="AA329" i="1" s="1"/>
  <c r="AA330" i="1" a="1"/>
  <c r="AA330" i="1" s="1"/>
  <c r="AA331" i="1" a="1"/>
  <c r="AA331" i="1" s="1"/>
  <c r="AA332" i="1" a="1"/>
  <c r="AA332" i="1" s="1"/>
  <c r="AA333" i="1" a="1"/>
  <c r="AA333" i="1" s="1"/>
  <c r="AA334" i="1" a="1"/>
  <c r="AA334" i="1" s="1"/>
  <c r="AA335" i="1" a="1"/>
  <c r="AA335" i="1" s="1"/>
  <c r="Z3" i="1" a="1"/>
  <c r="Z3" i="1" s="1"/>
  <c r="Z4" i="1" a="1"/>
  <c r="Z4" i="1" s="1"/>
  <c r="Z5" i="1" a="1"/>
  <c r="Z5" i="1" s="1"/>
  <c r="Z6" i="1" a="1"/>
  <c r="Z6" i="1" s="1"/>
  <c r="Z7" i="1" a="1"/>
  <c r="Z7" i="1" s="1"/>
  <c r="Z8" i="1" a="1"/>
  <c r="Z8" i="1" s="1"/>
  <c r="Z9" i="1" a="1"/>
  <c r="Z9" i="1" s="1"/>
  <c r="Z10" i="1" a="1"/>
  <c r="Z10" i="1" s="1"/>
  <c r="Z11" i="1" a="1"/>
  <c r="Z11" i="1" s="1"/>
  <c r="Z12" i="1" a="1"/>
  <c r="Z12" i="1" s="1"/>
  <c r="Z13" i="1" a="1"/>
  <c r="Z13" i="1" s="1"/>
  <c r="Z14" i="1" a="1"/>
  <c r="Z14" i="1" s="1"/>
  <c r="Z15" i="1" a="1"/>
  <c r="Z15" i="1" s="1"/>
  <c r="Z16" i="1" a="1"/>
  <c r="Z16" i="1" s="1"/>
  <c r="Z17" i="1" a="1"/>
  <c r="Z17" i="1" s="1"/>
  <c r="Z18" i="1" a="1"/>
  <c r="Z18" i="1" s="1"/>
  <c r="Z19" i="1" a="1"/>
  <c r="Z19" i="1" s="1"/>
  <c r="Z20" i="1" a="1"/>
  <c r="Z20" i="1" s="1"/>
  <c r="Z21" i="1" a="1"/>
  <c r="Z21" i="1" s="1"/>
  <c r="Z22" i="1" a="1"/>
  <c r="Z22" i="1" s="1"/>
  <c r="Z23" i="1" a="1"/>
  <c r="Z23" i="1" s="1"/>
  <c r="Z24" i="1" a="1"/>
  <c r="Z24" i="1" s="1"/>
  <c r="Z25" i="1" a="1"/>
  <c r="Z25" i="1" s="1"/>
  <c r="Z26" i="1" a="1"/>
  <c r="Z26" i="1" s="1"/>
  <c r="Z27" i="1" a="1"/>
  <c r="Z27" i="1" s="1"/>
  <c r="Z28" i="1" a="1"/>
  <c r="Z28" i="1" s="1"/>
  <c r="Z29" i="1" a="1"/>
  <c r="Z29" i="1" s="1"/>
  <c r="Z30" i="1" a="1"/>
  <c r="Z30" i="1" s="1"/>
  <c r="Z31" i="1" a="1"/>
  <c r="Z31" i="1" s="1"/>
  <c r="Z32" i="1" a="1"/>
  <c r="Z32" i="1" s="1"/>
  <c r="Z33" i="1" a="1"/>
  <c r="Z33" i="1" s="1"/>
  <c r="Z34" i="1" a="1"/>
  <c r="Z34" i="1" s="1"/>
  <c r="Z35" i="1" a="1"/>
  <c r="Z35" i="1" s="1"/>
  <c r="Z36" i="1" a="1"/>
  <c r="Z36" i="1" s="1"/>
  <c r="Z37" i="1" a="1"/>
  <c r="Z37" i="1" s="1"/>
  <c r="Z38" i="1" a="1"/>
  <c r="Z38" i="1" s="1"/>
  <c r="Z39" i="1" a="1"/>
  <c r="Z39" i="1" s="1"/>
  <c r="Z40" i="1" a="1"/>
  <c r="Z40" i="1" s="1"/>
  <c r="Z41" i="1" a="1"/>
  <c r="Z41" i="1" s="1"/>
  <c r="Z42" i="1" a="1"/>
  <c r="Z42" i="1" s="1"/>
  <c r="Z43" i="1" a="1"/>
  <c r="Z43" i="1" s="1"/>
  <c r="Z44" i="1" a="1"/>
  <c r="Z44" i="1" s="1"/>
  <c r="Z45" i="1" a="1"/>
  <c r="Z45" i="1" s="1"/>
  <c r="Z46" i="1" a="1"/>
  <c r="Z46" i="1" s="1"/>
  <c r="Z47" i="1" a="1"/>
  <c r="Z47" i="1" s="1"/>
  <c r="Z48" i="1" a="1"/>
  <c r="Z48" i="1" s="1"/>
  <c r="Z49" i="1" a="1"/>
  <c r="Z49" i="1" s="1"/>
  <c r="Z50" i="1" a="1"/>
  <c r="Z50" i="1" s="1"/>
  <c r="Z51" i="1" a="1"/>
  <c r="Z51" i="1" s="1"/>
  <c r="Z52" i="1" a="1"/>
  <c r="Z52" i="1" s="1"/>
  <c r="Z53" i="1" a="1"/>
  <c r="Z53" i="1" s="1"/>
  <c r="Z54" i="1" a="1"/>
  <c r="Z54" i="1" s="1"/>
  <c r="Z55" i="1" a="1"/>
  <c r="Z55" i="1" s="1"/>
  <c r="Z56" i="1" a="1"/>
  <c r="Z56" i="1" s="1"/>
  <c r="Z57" i="1" a="1"/>
  <c r="Z57" i="1" s="1"/>
  <c r="Z58" i="1" a="1"/>
  <c r="Z58" i="1" s="1"/>
  <c r="Z59" i="1" a="1"/>
  <c r="Z59" i="1" s="1"/>
  <c r="Z60" i="1" a="1"/>
  <c r="Z60" i="1" s="1"/>
  <c r="Z61" i="1" a="1"/>
  <c r="Z61" i="1" s="1"/>
  <c r="Z62" i="1" a="1"/>
  <c r="Z62" i="1" s="1"/>
  <c r="Z63" i="1" a="1"/>
  <c r="Z63" i="1" s="1"/>
  <c r="Z64" i="1" a="1"/>
  <c r="Z64" i="1" s="1"/>
  <c r="Z65" i="1" a="1"/>
  <c r="Z65" i="1" s="1"/>
  <c r="Z66" i="1" a="1"/>
  <c r="Z66" i="1" s="1"/>
  <c r="Z67" i="1" a="1"/>
  <c r="Z67" i="1" s="1"/>
  <c r="Z68" i="1" a="1"/>
  <c r="Z68" i="1" s="1"/>
  <c r="Z69" i="1" a="1"/>
  <c r="Z69" i="1" s="1"/>
  <c r="Z70" i="1" a="1"/>
  <c r="Z70" i="1" s="1"/>
  <c r="Z71" i="1" a="1"/>
  <c r="Z71" i="1" s="1"/>
  <c r="Z72" i="1" a="1"/>
  <c r="Z72" i="1" s="1"/>
  <c r="Z73" i="1" a="1"/>
  <c r="Z73" i="1" s="1"/>
  <c r="Z74" i="1" a="1"/>
  <c r="Z74" i="1" s="1"/>
  <c r="Z75" i="1" a="1"/>
  <c r="Z75" i="1" s="1"/>
  <c r="Z76" i="1" a="1"/>
  <c r="Z76" i="1" s="1"/>
  <c r="Z77" i="1" a="1"/>
  <c r="Z77" i="1" s="1"/>
  <c r="Z78" i="1" a="1"/>
  <c r="Z78" i="1" s="1"/>
  <c r="Z79" i="1" a="1"/>
  <c r="Z79" i="1" s="1"/>
  <c r="Z80" i="1" a="1"/>
  <c r="Z80" i="1" s="1"/>
  <c r="Z81" i="1" a="1"/>
  <c r="Z81" i="1" s="1"/>
  <c r="Z82" i="1" a="1"/>
  <c r="Z82" i="1" s="1"/>
  <c r="Z83" i="1" a="1"/>
  <c r="Z83" i="1" s="1"/>
  <c r="Z84" i="1" a="1"/>
  <c r="Z84" i="1" s="1"/>
  <c r="Z85" i="1" a="1"/>
  <c r="Z85" i="1" s="1"/>
  <c r="Z86" i="1" a="1"/>
  <c r="Z86" i="1" s="1"/>
  <c r="Z87" i="1" a="1"/>
  <c r="Z87" i="1" s="1"/>
  <c r="Z88" i="1" a="1"/>
  <c r="Z88" i="1" s="1"/>
  <c r="Z89" i="1" a="1"/>
  <c r="Z89" i="1" s="1"/>
  <c r="Z90" i="1" a="1"/>
  <c r="Z90" i="1" s="1"/>
  <c r="Z91" i="1" a="1"/>
  <c r="Z91" i="1" s="1"/>
  <c r="Z92" i="1" a="1"/>
  <c r="Z92" i="1" s="1"/>
  <c r="Z93" i="1" a="1"/>
  <c r="Z93" i="1" s="1"/>
  <c r="Z94" i="1" a="1"/>
  <c r="Z94" i="1" s="1"/>
  <c r="Z95" i="1" a="1"/>
  <c r="Z95" i="1" s="1"/>
  <c r="Z96" i="1" a="1"/>
  <c r="Z96" i="1" s="1"/>
  <c r="Z97" i="1" a="1"/>
  <c r="Z97" i="1" s="1"/>
  <c r="Z98" i="1" a="1"/>
  <c r="Z98" i="1" s="1"/>
  <c r="Z99" i="1" a="1"/>
  <c r="Z99" i="1" s="1"/>
  <c r="Z100" i="1" a="1"/>
  <c r="Z100" i="1" s="1"/>
  <c r="Z101" i="1" a="1"/>
  <c r="Z101" i="1" s="1"/>
  <c r="Z102" i="1" a="1"/>
  <c r="Z102" i="1" s="1"/>
  <c r="Z103" i="1" a="1"/>
  <c r="Z103" i="1" s="1"/>
  <c r="Z104" i="1" a="1"/>
  <c r="Z104" i="1" s="1"/>
  <c r="Z105" i="1" a="1"/>
  <c r="Z105" i="1" s="1"/>
  <c r="Z106" i="1" a="1"/>
  <c r="Z106" i="1" s="1"/>
  <c r="Z107" i="1" a="1"/>
  <c r="Z107" i="1" s="1"/>
  <c r="Z108" i="1" a="1"/>
  <c r="Z108" i="1" s="1"/>
  <c r="Z109" i="1" a="1"/>
  <c r="Z109" i="1" s="1"/>
  <c r="Z110" i="1" a="1"/>
  <c r="Z110" i="1" s="1"/>
  <c r="Z111" i="1" a="1"/>
  <c r="Z111" i="1" s="1"/>
  <c r="Z112" i="1" a="1"/>
  <c r="Z112" i="1" s="1"/>
  <c r="Z113" i="1" a="1"/>
  <c r="Z113" i="1" s="1"/>
  <c r="Z114" i="1" a="1"/>
  <c r="Z114" i="1" s="1"/>
  <c r="Z115" i="1" a="1"/>
  <c r="Z115" i="1" s="1"/>
  <c r="Z116" i="1" a="1"/>
  <c r="Z116" i="1" s="1"/>
  <c r="Z117" i="1" a="1"/>
  <c r="Z117" i="1" s="1"/>
  <c r="Z118" i="1" a="1"/>
  <c r="Z118" i="1" s="1"/>
  <c r="Z119" i="1" a="1"/>
  <c r="Z119" i="1" s="1"/>
  <c r="Z120" i="1" a="1"/>
  <c r="Z120" i="1" s="1"/>
  <c r="Z121" i="1" a="1"/>
  <c r="Z121" i="1" s="1"/>
  <c r="Z122" i="1" a="1"/>
  <c r="Z122" i="1" s="1"/>
  <c r="Z123" i="1" a="1"/>
  <c r="Z123" i="1" s="1"/>
  <c r="Z124" i="1" a="1"/>
  <c r="Z124" i="1" s="1"/>
  <c r="Z125" i="1" a="1"/>
  <c r="Z125" i="1" s="1"/>
  <c r="Z126" i="1" a="1"/>
  <c r="Z126" i="1" s="1"/>
  <c r="Z127" i="1" a="1"/>
  <c r="Z127" i="1" s="1"/>
  <c r="Z128" i="1" a="1"/>
  <c r="Z128" i="1" s="1"/>
  <c r="Z129" i="1" a="1"/>
  <c r="Z129" i="1" s="1"/>
  <c r="Z130" i="1" a="1"/>
  <c r="Z130" i="1" s="1"/>
  <c r="Z131" i="1" a="1"/>
  <c r="Z131" i="1" s="1"/>
  <c r="Z132" i="1" a="1"/>
  <c r="Z132" i="1" s="1"/>
  <c r="Z133" i="1" a="1"/>
  <c r="Z133" i="1" s="1"/>
  <c r="Z134" i="1" a="1"/>
  <c r="Z134" i="1" s="1"/>
  <c r="Z135" i="1" a="1"/>
  <c r="Z135" i="1" s="1"/>
  <c r="Z136" i="1" a="1"/>
  <c r="Z136" i="1" s="1"/>
  <c r="Z137" i="1" a="1"/>
  <c r="Z137" i="1" s="1"/>
  <c r="Z138" i="1" a="1"/>
  <c r="Z138" i="1" s="1"/>
  <c r="Z139" i="1" a="1"/>
  <c r="Z139" i="1" s="1"/>
  <c r="Z140" i="1" a="1"/>
  <c r="Z140" i="1" s="1"/>
  <c r="Z141" i="1" a="1"/>
  <c r="Z141" i="1" s="1"/>
  <c r="Z142" i="1" a="1"/>
  <c r="Z142" i="1" s="1"/>
  <c r="Z143" i="1" a="1"/>
  <c r="Z143" i="1" s="1"/>
  <c r="Z144" i="1" a="1"/>
  <c r="Z144" i="1" s="1"/>
  <c r="Z145" i="1" a="1"/>
  <c r="Z145" i="1" s="1"/>
  <c r="Z146" i="1" a="1"/>
  <c r="Z146" i="1" s="1"/>
  <c r="Z147" i="1" a="1"/>
  <c r="Z147" i="1" s="1"/>
  <c r="Z148" i="1" a="1"/>
  <c r="Z148" i="1" s="1"/>
  <c r="Z149" i="1" a="1"/>
  <c r="Z149" i="1" s="1"/>
  <c r="Z150" i="1" a="1"/>
  <c r="Z150" i="1" s="1"/>
  <c r="Z151" i="1" a="1"/>
  <c r="Z151" i="1" s="1"/>
  <c r="Z152" i="1" a="1"/>
  <c r="Z152" i="1" s="1"/>
  <c r="Z153" i="1" a="1"/>
  <c r="Z153" i="1" s="1"/>
  <c r="Z154" i="1" a="1"/>
  <c r="Z154" i="1" s="1"/>
  <c r="Z155" i="1" a="1"/>
  <c r="Z155" i="1" s="1"/>
  <c r="Z156" i="1" a="1"/>
  <c r="Z156" i="1" s="1"/>
  <c r="Z157" i="1" a="1"/>
  <c r="Z157" i="1" s="1"/>
  <c r="Z158" i="1" a="1"/>
  <c r="Z158" i="1" s="1"/>
  <c r="Z159" i="1" a="1"/>
  <c r="Z159" i="1" s="1"/>
  <c r="Z160" i="1" a="1"/>
  <c r="Z160" i="1" s="1"/>
  <c r="Z161" i="1" a="1"/>
  <c r="Z161" i="1" s="1"/>
  <c r="Z162" i="1" a="1"/>
  <c r="Z162" i="1" s="1"/>
  <c r="Z163" i="1" a="1"/>
  <c r="Z163" i="1" s="1"/>
  <c r="Z164" i="1" a="1"/>
  <c r="Z164" i="1" s="1"/>
  <c r="Z165" i="1" a="1"/>
  <c r="Z165" i="1" s="1"/>
  <c r="Z166" i="1" a="1"/>
  <c r="Z166" i="1" s="1"/>
  <c r="Z167" i="1" a="1"/>
  <c r="Z167" i="1" s="1"/>
  <c r="Z168" i="1" a="1"/>
  <c r="Z168" i="1" s="1"/>
  <c r="Z169" i="1" a="1"/>
  <c r="Z169" i="1" s="1"/>
  <c r="Z170" i="1" a="1"/>
  <c r="Z170" i="1" s="1"/>
  <c r="Z171" i="1" a="1"/>
  <c r="Z171" i="1" s="1"/>
  <c r="Z172" i="1" a="1"/>
  <c r="Z172" i="1" s="1"/>
  <c r="Z173" i="1" a="1"/>
  <c r="Z173" i="1" s="1"/>
  <c r="Z174" i="1" a="1"/>
  <c r="Z174" i="1" s="1"/>
  <c r="Z175" i="1" a="1"/>
  <c r="Z175" i="1" s="1"/>
  <c r="Z176" i="1" a="1"/>
  <c r="Z176" i="1" s="1"/>
  <c r="Z177" i="1" a="1"/>
  <c r="Z177" i="1" s="1"/>
  <c r="Z178" i="1" a="1"/>
  <c r="Z178" i="1" s="1"/>
  <c r="Z179" i="1" a="1"/>
  <c r="Z179" i="1" s="1"/>
  <c r="Z180" i="1" a="1"/>
  <c r="Z180" i="1" s="1"/>
  <c r="Z181" i="1" a="1"/>
  <c r="Z181" i="1" s="1"/>
  <c r="Z182" i="1" a="1"/>
  <c r="Z182" i="1" s="1"/>
  <c r="Z183" i="1" a="1"/>
  <c r="Z183" i="1" s="1"/>
  <c r="Z184" i="1" a="1"/>
  <c r="Z184" i="1" s="1"/>
  <c r="Z185" i="1" a="1"/>
  <c r="Z185" i="1" s="1"/>
  <c r="Z186" i="1" a="1"/>
  <c r="Z186" i="1" s="1"/>
  <c r="Z187" i="1" a="1"/>
  <c r="Z187" i="1" s="1"/>
  <c r="Z188" i="1" a="1"/>
  <c r="Z188" i="1" s="1"/>
  <c r="Z189" i="1" a="1"/>
  <c r="Z189" i="1" s="1"/>
  <c r="Z190" i="1" a="1"/>
  <c r="Z190" i="1" s="1"/>
  <c r="Z191" i="1" a="1"/>
  <c r="Z191" i="1" s="1"/>
  <c r="Z192" i="1" a="1"/>
  <c r="Z192" i="1" s="1"/>
  <c r="Z193" i="1" a="1"/>
  <c r="Z193" i="1" s="1"/>
  <c r="Z194" i="1" a="1"/>
  <c r="Z194" i="1" s="1"/>
  <c r="Z195" i="1" a="1"/>
  <c r="Z195" i="1" s="1"/>
  <c r="Z196" i="1" a="1"/>
  <c r="Z196" i="1" s="1"/>
  <c r="Z197" i="1" a="1"/>
  <c r="Z197" i="1" s="1"/>
  <c r="Z198" i="1" a="1"/>
  <c r="Z198" i="1" s="1"/>
  <c r="Z199" i="1" a="1"/>
  <c r="Z199" i="1" s="1"/>
  <c r="Z200" i="1" a="1"/>
  <c r="Z200" i="1" s="1"/>
  <c r="Z201" i="1" a="1"/>
  <c r="Z201" i="1" s="1"/>
  <c r="Z202" i="1" a="1"/>
  <c r="Z202" i="1" s="1"/>
  <c r="Z203" i="1" a="1"/>
  <c r="Z203" i="1" s="1"/>
  <c r="Z204" i="1" a="1"/>
  <c r="Z204" i="1" s="1"/>
  <c r="Z205" i="1" a="1"/>
  <c r="Z205" i="1" s="1"/>
  <c r="Z206" i="1" a="1"/>
  <c r="Z206" i="1" s="1"/>
  <c r="Z207" i="1" a="1"/>
  <c r="Z207" i="1" s="1"/>
  <c r="Z208" i="1" a="1"/>
  <c r="Z208" i="1" s="1"/>
  <c r="Z209" i="1" a="1"/>
  <c r="Z209" i="1" s="1"/>
  <c r="Z210" i="1" a="1"/>
  <c r="Z210" i="1" s="1"/>
  <c r="Z211" i="1" a="1"/>
  <c r="Z211" i="1" s="1"/>
  <c r="Z212" i="1" a="1"/>
  <c r="Z212" i="1" s="1"/>
  <c r="Z213" i="1" a="1"/>
  <c r="Z213" i="1" s="1"/>
  <c r="Z214" i="1" a="1"/>
  <c r="Z214" i="1" s="1"/>
  <c r="Z215" i="1" a="1"/>
  <c r="Z215" i="1" s="1"/>
  <c r="Z216" i="1" a="1"/>
  <c r="Z216" i="1" s="1"/>
  <c r="Z217" i="1" a="1"/>
  <c r="Z217" i="1" s="1"/>
  <c r="Z218" i="1" a="1"/>
  <c r="Z218" i="1" s="1"/>
  <c r="Z219" i="1" a="1"/>
  <c r="Z219" i="1" s="1"/>
  <c r="Z220" i="1" a="1"/>
  <c r="Z220" i="1" s="1"/>
  <c r="Z221" i="1" a="1"/>
  <c r="Z221" i="1" s="1"/>
  <c r="Z222" i="1" a="1"/>
  <c r="Z222" i="1" s="1"/>
  <c r="Z223" i="1" a="1"/>
  <c r="Z223" i="1" s="1"/>
  <c r="Z224" i="1" a="1"/>
  <c r="Z224" i="1" s="1"/>
  <c r="Z225" i="1" a="1"/>
  <c r="Z225" i="1" s="1"/>
  <c r="Z226" i="1" a="1"/>
  <c r="Z226" i="1" s="1"/>
  <c r="Z227" i="1" a="1"/>
  <c r="Z227" i="1" s="1"/>
  <c r="Z228" i="1" a="1"/>
  <c r="Z228" i="1" s="1"/>
  <c r="Z229" i="1" a="1"/>
  <c r="Z229" i="1" s="1"/>
  <c r="Z230" i="1" a="1"/>
  <c r="Z230" i="1" s="1"/>
  <c r="Z231" i="1" a="1"/>
  <c r="Z231" i="1" s="1"/>
  <c r="Z232" i="1" a="1"/>
  <c r="Z232" i="1" s="1"/>
  <c r="Z233" i="1" a="1"/>
  <c r="Z233" i="1" s="1"/>
  <c r="Z234" i="1" a="1"/>
  <c r="Z234" i="1" s="1"/>
  <c r="Z235" i="1" a="1"/>
  <c r="Z235" i="1" s="1"/>
  <c r="Z236" i="1" a="1"/>
  <c r="Z236" i="1" s="1"/>
  <c r="Z237" i="1" a="1"/>
  <c r="Z237" i="1" s="1"/>
  <c r="Z238" i="1" a="1"/>
  <c r="Z238" i="1" s="1"/>
  <c r="Z239" i="1" a="1"/>
  <c r="Z239" i="1" s="1"/>
  <c r="Z240" i="1" a="1"/>
  <c r="Z240" i="1" s="1"/>
  <c r="Z241" i="1" a="1"/>
  <c r="Z241" i="1" s="1"/>
  <c r="Z242" i="1" a="1"/>
  <c r="Z242" i="1" s="1"/>
  <c r="Z243" i="1" a="1"/>
  <c r="Z243" i="1" s="1"/>
  <c r="Z244" i="1" a="1"/>
  <c r="Z244" i="1" s="1"/>
  <c r="Z245" i="1" a="1"/>
  <c r="Z245" i="1" s="1"/>
  <c r="Z246" i="1" a="1"/>
  <c r="Z246" i="1" s="1"/>
  <c r="Z247" i="1" a="1"/>
  <c r="Z247" i="1" s="1"/>
  <c r="Z248" i="1" a="1"/>
  <c r="Z248" i="1" s="1"/>
  <c r="Z249" i="1" a="1"/>
  <c r="Z249" i="1" s="1"/>
  <c r="Z250" i="1" a="1"/>
  <c r="Z250" i="1" s="1"/>
  <c r="Z251" i="1" a="1"/>
  <c r="Z251" i="1" s="1"/>
  <c r="Z252" i="1" a="1"/>
  <c r="Z252" i="1" s="1"/>
  <c r="Z253" i="1" a="1"/>
  <c r="Z253" i="1" s="1"/>
  <c r="Z254" i="1" a="1"/>
  <c r="Z254" i="1" s="1"/>
  <c r="Z255" i="1" a="1"/>
  <c r="Z255" i="1" s="1"/>
  <c r="Z256" i="1" a="1"/>
  <c r="Z256" i="1" s="1"/>
  <c r="Z257" i="1" a="1"/>
  <c r="Z257" i="1" s="1"/>
  <c r="Z258" i="1" a="1"/>
  <c r="Z258" i="1" s="1"/>
  <c r="Z259" i="1" a="1"/>
  <c r="Z259" i="1" s="1"/>
  <c r="Z260" i="1" a="1"/>
  <c r="Z260" i="1" s="1"/>
  <c r="Z261" i="1" a="1"/>
  <c r="Z261" i="1" s="1"/>
  <c r="Z262" i="1" a="1"/>
  <c r="Z262" i="1" s="1"/>
  <c r="Z263" i="1" a="1"/>
  <c r="Z263" i="1" s="1"/>
  <c r="Z264" i="1" a="1"/>
  <c r="Z264" i="1" s="1"/>
  <c r="Z265" i="1" a="1"/>
  <c r="Z265" i="1" s="1"/>
  <c r="Z266" i="1" a="1"/>
  <c r="Z266" i="1" s="1"/>
  <c r="Z267" i="1" a="1"/>
  <c r="Z267" i="1" s="1"/>
  <c r="Z268" i="1" a="1"/>
  <c r="Z268" i="1" s="1"/>
  <c r="Z269" i="1" a="1"/>
  <c r="Z269" i="1" s="1"/>
  <c r="Z270" i="1" a="1"/>
  <c r="Z270" i="1" s="1"/>
  <c r="Z271" i="1" a="1"/>
  <c r="Z271" i="1" s="1"/>
  <c r="Z272" i="1" a="1"/>
  <c r="Z272" i="1" s="1"/>
  <c r="Z273" i="1" a="1"/>
  <c r="Z273" i="1" s="1"/>
  <c r="Z274" i="1" a="1"/>
  <c r="Z274" i="1" s="1"/>
  <c r="Z275" i="1" a="1"/>
  <c r="Z275" i="1" s="1"/>
  <c r="Z276" i="1" a="1"/>
  <c r="Z276" i="1" s="1"/>
  <c r="Z277" i="1" a="1"/>
  <c r="Z277" i="1" s="1"/>
  <c r="Z278" i="1" a="1"/>
  <c r="Z278" i="1" s="1"/>
  <c r="Z279" i="1" a="1"/>
  <c r="Z279" i="1" s="1"/>
  <c r="Z280" i="1" a="1"/>
  <c r="Z280" i="1" s="1"/>
  <c r="Z281" i="1" a="1"/>
  <c r="Z281" i="1" s="1"/>
  <c r="Z282" i="1" a="1"/>
  <c r="Z282" i="1" s="1"/>
  <c r="Z283" i="1" a="1"/>
  <c r="Z283" i="1" s="1"/>
  <c r="Z284" i="1" a="1"/>
  <c r="Z284" i="1" s="1"/>
  <c r="Z285" i="1" a="1"/>
  <c r="Z285" i="1" s="1"/>
  <c r="Z286" i="1" a="1"/>
  <c r="Z286" i="1" s="1"/>
  <c r="Z287" i="1" a="1"/>
  <c r="Z287" i="1" s="1"/>
  <c r="Z288" i="1" a="1"/>
  <c r="Z288" i="1" s="1"/>
  <c r="Z289" i="1" a="1"/>
  <c r="Z289" i="1" s="1"/>
  <c r="Z290" i="1" a="1"/>
  <c r="Z290" i="1" s="1"/>
  <c r="Z291" i="1" a="1"/>
  <c r="Z291" i="1" s="1"/>
  <c r="Z292" i="1" a="1"/>
  <c r="Z292" i="1" s="1"/>
  <c r="Z293" i="1" a="1"/>
  <c r="Z293" i="1" s="1"/>
  <c r="Z294" i="1" a="1"/>
  <c r="Z294" i="1" s="1"/>
  <c r="Z295" i="1" a="1"/>
  <c r="Z295" i="1" s="1"/>
  <c r="Z296" i="1" a="1"/>
  <c r="Z296" i="1" s="1"/>
  <c r="Z297" i="1" a="1"/>
  <c r="Z297" i="1" s="1"/>
  <c r="Z298" i="1" a="1"/>
  <c r="Z298" i="1" s="1"/>
  <c r="Z299" i="1" a="1"/>
  <c r="Z299" i="1" s="1"/>
  <c r="Z300" i="1" a="1"/>
  <c r="Z300" i="1" s="1"/>
  <c r="Z301" i="1" a="1"/>
  <c r="Z301" i="1" s="1"/>
  <c r="Z302" i="1" a="1"/>
  <c r="Z302" i="1" s="1"/>
  <c r="Z303" i="1" a="1"/>
  <c r="Z303" i="1" s="1"/>
  <c r="Z304" i="1" a="1"/>
  <c r="Z304" i="1" s="1"/>
  <c r="Z305" i="1" a="1"/>
  <c r="Z305" i="1" s="1"/>
  <c r="Z306" i="1" a="1"/>
  <c r="Z306" i="1" s="1"/>
  <c r="Z307" i="1" a="1"/>
  <c r="Z307" i="1" s="1"/>
  <c r="Z308" i="1" a="1"/>
  <c r="Z308" i="1" s="1"/>
  <c r="Z309" i="1" a="1"/>
  <c r="Z309" i="1" s="1"/>
  <c r="Z310" i="1" a="1"/>
  <c r="Z310" i="1" s="1"/>
  <c r="Z311" i="1" a="1"/>
  <c r="Z311" i="1" s="1"/>
  <c r="Z312" i="1" a="1"/>
  <c r="Z312" i="1" s="1"/>
  <c r="Z313" i="1" a="1"/>
  <c r="Z313" i="1" s="1"/>
  <c r="Z314" i="1" a="1"/>
  <c r="Z314" i="1" s="1"/>
  <c r="Z315" i="1" a="1"/>
  <c r="Z315" i="1" s="1"/>
  <c r="Z316" i="1" a="1"/>
  <c r="Z316" i="1" s="1"/>
  <c r="Z317" i="1" a="1"/>
  <c r="Z317" i="1" s="1"/>
  <c r="Z318" i="1" a="1"/>
  <c r="Z318" i="1" s="1"/>
  <c r="Z319" i="1" a="1"/>
  <c r="Z319" i="1" s="1"/>
  <c r="Z320" i="1" a="1"/>
  <c r="Z320" i="1" s="1"/>
  <c r="Z321" i="1" a="1"/>
  <c r="Z321" i="1" s="1"/>
  <c r="Z322" i="1" a="1"/>
  <c r="Z322" i="1" s="1"/>
  <c r="Z323" i="1" a="1"/>
  <c r="Z323" i="1" s="1"/>
  <c r="Z324" i="1" a="1"/>
  <c r="Z324" i="1" s="1"/>
  <c r="Z325" i="1" a="1"/>
  <c r="Z325" i="1" s="1"/>
  <c r="Z326" i="1" a="1"/>
  <c r="Z326" i="1" s="1"/>
  <c r="Z327" i="1" a="1"/>
  <c r="Z327" i="1" s="1"/>
  <c r="Z328" i="1" a="1"/>
  <c r="Z328" i="1" s="1"/>
  <c r="Z329" i="1" a="1"/>
  <c r="Z329" i="1" s="1"/>
  <c r="Z330" i="1" a="1"/>
  <c r="Z330" i="1" s="1"/>
  <c r="Z331" i="1" a="1"/>
  <c r="Z331" i="1" s="1"/>
  <c r="Z332" i="1" a="1"/>
  <c r="Z332" i="1" s="1"/>
  <c r="Z333" i="1" a="1"/>
  <c r="Z333" i="1" s="1"/>
  <c r="Z334" i="1" a="1"/>
  <c r="Z334" i="1" s="1"/>
  <c r="Z335" i="1" a="1"/>
  <c r="Z335" i="1" s="1"/>
  <c r="Y3" i="1" a="1"/>
  <c r="Y3" i="1" s="1"/>
  <c r="Y4" i="1" a="1"/>
  <c r="Y4" i="1" s="1"/>
  <c r="Y5" i="1" a="1"/>
  <c r="Y5" i="1" s="1"/>
  <c r="Y6" i="1" a="1"/>
  <c r="Y6" i="1" s="1"/>
  <c r="Y7" i="1" a="1"/>
  <c r="Y7" i="1" s="1"/>
  <c r="Y8" i="1" a="1"/>
  <c r="Y8" i="1" s="1"/>
  <c r="Y9" i="1" a="1"/>
  <c r="Y9" i="1" s="1"/>
  <c r="Y10" i="1" a="1"/>
  <c r="Y10" i="1" s="1"/>
  <c r="Y11" i="1" a="1"/>
  <c r="Y11" i="1" s="1"/>
  <c r="Y12" i="1" a="1"/>
  <c r="Y12" i="1" s="1"/>
  <c r="Y13" i="1" a="1"/>
  <c r="Y13" i="1" s="1"/>
  <c r="Y14" i="1" a="1"/>
  <c r="Y14" i="1" s="1"/>
  <c r="Y15" i="1" a="1"/>
  <c r="Y15" i="1" s="1"/>
  <c r="Y16" i="1" a="1"/>
  <c r="Y16" i="1" s="1"/>
  <c r="Y17" i="1" a="1"/>
  <c r="Y17" i="1" s="1"/>
  <c r="Y18" i="1" a="1"/>
  <c r="Y18" i="1" s="1"/>
  <c r="Y19" i="1" a="1"/>
  <c r="Y19" i="1" s="1"/>
  <c r="Y20" i="1" a="1"/>
  <c r="Y20" i="1" s="1"/>
  <c r="Y21" i="1" a="1"/>
  <c r="Y21" i="1" s="1"/>
  <c r="Y22" i="1" a="1"/>
  <c r="Y22" i="1" s="1"/>
  <c r="Y23" i="1" a="1"/>
  <c r="Y23" i="1" s="1"/>
  <c r="Y24" i="1" a="1"/>
  <c r="Y24" i="1" s="1"/>
  <c r="Y25" i="1" a="1"/>
  <c r="Y25" i="1" s="1"/>
  <c r="Y26" i="1" a="1"/>
  <c r="Y26" i="1" s="1"/>
  <c r="Y27" i="1" a="1"/>
  <c r="Y27" i="1" s="1"/>
  <c r="Y28" i="1" a="1"/>
  <c r="Y28" i="1" s="1"/>
  <c r="Y29" i="1" a="1"/>
  <c r="Y29" i="1" s="1"/>
  <c r="Y30" i="1" a="1"/>
  <c r="Y30" i="1" s="1"/>
  <c r="Y31" i="1" a="1"/>
  <c r="Y31" i="1" s="1"/>
  <c r="Y32" i="1" a="1"/>
  <c r="Y32" i="1" s="1"/>
  <c r="Y33" i="1" a="1"/>
  <c r="Y33" i="1" s="1"/>
  <c r="Y34" i="1" a="1"/>
  <c r="Y34" i="1" s="1"/>
  <c r="Y35" i="1" a="1"/>
  <c r="Y35" i="1" s="1"/>
  <c r="Y36" i="1" a="1"/>
  <c r="Y36" i="1" s="1"/>
  <c r="Y37" i="1" a="1"/>
  <c r="Y37" i="1" s="1"/>
  <c r="Y38" i="1" a="1"/>
  <c r="Y38" i="1" s="1"/>
  <c r="Y39" i="1" a="1"/>
  <c r="Y39" i="1" s="1"/>
  <c r="Y40" i="1" a="1"/>
  <c r="Y40" i="1" s="1"/>
  <c r="Y41" i="1" a="1"/>
  <c r="Y41" i="1" s="1"/>
  <c r="Y42" i="1" a="1"/>
  <c r="Y42" i="1" s="1"/>
  <c r="Y43" i="1" a="1"/>
  <c r="Y43" i="1" s="1"/>
  <c r="Y44" i="1" a="1"/>
  <c r="Y44" i="1" s="1"/>
  <c r="Y45" i="1" a="1"/>
  <c r="Y45" i="1" s="1"/>
  <c r="Y46" i="1" a="1"/>
  <c r="Y46" i="1" s="1"/>
  <c r="Y47" i="1" a="1"/>
  <c r="Y47" i="1" s="1"/>
  <c r="Y48" i="1" a="1"/>
  <c r="Y48" i="1" s="1"/>
  <c r="Y49" i="1" a="1"/>
  <c r="Y49" i="1" s="1"/>
  <c r="Y50" i="1" a="1"/>
  <c r="Y50" i="1" s="1"/>
  <c r="Y51" i="1" a="1"/>
  <c r="Y51" i="1" s="1"/>
  <c r="Y52" i="1" a="1"/>
  <c r="Y52" i="1" s="1"/>
  <c r="Y53" i="1" a="1"/>
  <c r="Y53" i="1" s="1"/>
  <c r="Y54" i="1" a="1"/>
  <c r="Y54" i="1" s="1"/>
  <c r="Y55" i="1" a="1"/>
  <c r="Y55" i="1" s="1"/>
  <c r="Y56" i="1" a="1"/>
  <c r="Y56" i="1" s="1"/>
  <c r="Y57" i="1" a="1"/>
  <c r="Y57" i="1" s="1"/>
  <c r="Y58" i="1" a="1"/>
  <c r="Y58" i="1" s="1"/>
  <c r="Y59" i="1" a="1"/>
  <c r="Y59" i="1" s="1"/>
  <c r="Y60" i="1" a="1"/>
  <c r="Y60" i="1" s="1"/>
  <c r="Y61" i="1" a="1"/>
  <c r="Y61" i="1" s="1"/>
  <c r="Y62" i="1" a="1"/>
  <c r="Y62" i="1" s="1"/>
  <c r="Y63" i="1" a="1"/>
  <c r="Y63" i="1" s="1"/>
  <c r="Y64" i="1" a="1"/>
  <c r="Y64" i="1" s="1"/>
  <c r="Y65" i="1" a="1"/>
  <c r="Y65" i="1" s="1"/>
  <c r="Y66" i="1" a="1"/>
  <c r="Y66" i="1" s="1"/>
  <c r="Y67" i="1" a="1"/>
  <c r="Y67" i="1" s="1"/>
  <c r="Y68" i="1" a="1"/>
  <c r="Y68" i="1" s="1"/>
  <c r="Y69" i="1" a="1"/>
  <c r="Y69" i="1" s="1"/>
  <c r="Y70" i="1" a="1"/>
  <c r="Y70" i="1" s="1"/>
  <c r="Y71" i="1" a="1"/>
  <c r="Y71" i="1" s="1"/>
  <c r="Y72" i="1" a="1"/>
  <c r="Y72" i="1" s="1"/>
  <c r="Y73" i="1" a="1"/>
  <c r="Y73" i="1" s="1"/>
  <c r="Y74" i="1" a="1"/>
  <c r="Y74" i="1" s="1"/>
  <c r="Y75" i="1" a="1"/>
  <c r="Y75" i="1" s="1"/>
  <c r="Y76" i="1" a="1"/>
  <c r="Y76" i="1" s="1"/>
  <c r="Y77" i="1" a="1"/>
  <c r="Y77" i="1" s="1"/>
  <c r="Y78" i="1" a="1"/>
  <c r="Y78" i="1" s="1"/>
  <c r="Y79" i="1" a="1"/>
  <c r="Y79" i="1" s="1"/>
  <c r="Y80" i="1" a="1"/>
  <c r="Y80" i="1" s="1"/>
  <c r="Y81" i="1" a="1"/>
  <c r="Y81" i="1" s="1"/>
  <c r="Y82" i="1" a="1"/>
  <c r="Y82" i="1" s="1"/>
  <c r="Y83" i="1" a="1"/>
  <c r="Y83" i="1" s="1"/>
  <c r="Y84" i="1" a="1"/>
  <c r="Y84" i="1" s="1"/>
  <c r="Y85" i="1" a="1"/>
  <c r="Y85" i="1" s="1"/>
  <c r="Y86" i="1" a="1"/>
  <c r="Y86" i="1" s="1"/>
  <c r="Y87" i="1" a="1"/>
  <c r="Y87" i="1" s="1"/>
  <c r="Y88" i="1" a="1"/>
  <c r="Y88" i="1" s="1"/>
  <c r="Y89" i="1" a="1"/>
  <c r="Y89" i="1" s="1"/>
  <c r="Y90" i="1" a="1"/>
  <c r="Y90" i="1" s="1"/>
  <c r="Y91" i="1" a="1"/>
  <c r="Y91" i="1" s="1"/>
  <c r="Y92" i="1" a="1"/>
  <c r="Y92" i="1" s="1"/>
  <c r="Y93" i="1" a="1"/>
  <c r="Y93" i="1" s="1"/>
  <c r="Y94" i="1" a="1"/>
  <c r="Y94" i="1" s="1"/>
  <c r="Y95" i="1" a="1"/>
  <c r="Y95" i="1" s="1"/>
  <c r="Y96" i="1" a="1"/>
  <c r="Y96" i="1" s="1"/>
  <c r="Y97" i="1" a="1"/>
  <c r="Y97" i="1" s="1"/>
  <c r="Y98" i="1" a="1"/>
  <c r="Y98" i="1" s="1"/>
  <c r="Y99" i="1" a="1"/>
  <c r="Y99" i="1" s="1"/>
  <c r="Y100" i="1" a="1"/>
  <c r="Y100" i="1" s="1"/>
  <c r="Y101" i="1" a="1"/>
  <c r="Y101" i="1" s="1"/>
  <c r="Y102" i="1" a="1"/>
  <c r="Y102" i="1" s="1"/>
  <c r="Y103" i="1" a="1"/>
  <c r="Y103" i="1" s="1"/>
  <c r="Y104" i="1" a="1"/>
  <c r="Y104" i="1" s="1"/>
  <c r="Y105" i="1" a="1"/>
  <c r="Y105" i="1" s="1"/>
  <c r="Y106" i="1" a="1"/>
  <c r="Y106" i="1" s="1"/>
  <c r="Y107" i="1" a="1"/>
  <c r="Y107" i="1" s="1"/>
  <c r="Y108" i="1" a="1"/>
  <c r="Y108" i="1" s="1"/>
  <c r="Y109" i="1" a="1"/>
  <c r="Y109" i="1" s="1"/>
  <c r="Y110" i="1" a="1"/>
  <c r="Y110" i="1" s="1"/>
  <c r="Y111" i="1" a="1"/>
  <c r="Y111" i="1" s="1"/>
  <c r="Y112" i="1" a="1"/>
  <c r="Y112" i="1" s="1"/>
  <c r="Y113" i="1" a="1"/>
  <c r="Y113" i="1" s="1"/>
  <c r="Y114" i="1" a="1"/>
  <c r="Y114" i="1" s="1"/>
  <c r="Y115" i="1" a="1"/>
  <c r="Y115" i="1" s="1"/>
  <c r="Y116" i="1" a="1"/>
  <c r="Y116" i="1" s="1"/>
  <c r="Y117" i="1" a="1"/>
  <c r="Y117" i="1" s="1"/>
  <c r="Y118" i="1" a="1"/>
  <c r="Y118" i="1" s="1"/>
  <c r="Y119" i="1" a="1"/>
  <c r="Y119" i="1" s="1"/>
  <c r="Y120" i="1" a="1"/>
  <c r="Y120" i="1" s="1"/>
  <c r="Y121" i="1" a="1"/>
  <c r="Y121" i="1" s="1"/>
  <c r="Y122" i="1" a="1"/>
  <c r="Y122" i="1" s="1"/>
  <c r="Y123" i="1" a="1"/>
  <c r="Y123" i="1" s="1"/>
  <c r="Y124" i="1" a="1"/>
  <c r="Y124" i="1" s="1"/>
  <c r="Y125" i="1" a="1"/>
  <c r="Y125" i="1" s="1"/>
  <c r="Y126" i="1" a="1"/>
  <c r="Y126" i="1" s="1"/>
  <c r="Y127" i="1" a="1"/>
  <c r="Y127" i="1" s="1"/>
  <c r="Y128" i="1" a="1"/>
  <c r="Y128" i="1" s="1"/>
  <c r="Y129" i="1" a="1"/>
  <c r="Y129" i="1" s="1"/>
  <c r="Y130" i="1" a="1"/>
  <c r="Y130" i="1" s="1"/>
  <c r="Y131" i="1" a="1"/>
  <c r="Y131" i="1" s="1"/>
  <c r="Y132" i="1" a="1"/>
  <c r="Y132" i="1" s="1"/>
  <c r="Y133" i="1" a="1"/>
  <c r="Y133" i="1" s="1"/>
  <c r="Y134" i="1" a="1"/>
  <c r="Y134" i="1" s="1"/>
  <c r="Y135" i="1" a="1"/>
  <c r="Y135" i="1" s="1"/>
  <c r="Y136" i="1" a="1"/>
  <c r="Y136" i="1" s="1"/>
  <c r="Y137" i="1" a="1"/>
  <c r="Y137" i="1" s="1"/>
  <c r="Y138" i="1" a="1"/>
  <c r="Y138" i="1" s="1"/>
  <c r="Y139" i="1" a="1"/>
  <c r="Y139" i="1" s="1"/>
  <c r="Y140" i="1" a="1"/>
  <c r="Y140" i="1" s="1"/>
  <c r="Y141" i="1" a="1"/>
  <c r="Y141" i="1" s="1"/>
  <c r="Y142" i="1" a="1"/>
  <c r="Y142" i="1" s="1"/>
  <c r="Y143" i="1" a="1"/>
  <c r="Y143" i="1" s="1"/>
  <c r="Y144" i="1" a="1"/>
  <c r="Y144" i="1" s="1"/>
  <c r="Y145" i="1" a="1"/>
  <c r="Y145" i="1" s="1"/>
  <c r="Y146" i="1" a="1"/>
  <c r="Y146" i="1" s="1"/>
  <c r="Y147" i="1" a="1"/>
  <c r="Y147" i="1" s="1"/>
  <c r="Y148" i="1" a="1"/>
  <c r="Y148" i="1" s="1"/>
  <c r="Y149" i="1" a="1"/>
  <c r="Y149" i="1" s="1"/>
  <c r="Y150" i="1" a="1"/>
  <c r="Y150" i="1" s="1"/>
  <c r="Y151" i="1" a="1"/>
  <c r="Y151" i="1" s="1"/>
  <c r="Y152" i="1" a="1"/>
  <c r="Y152" i="1" s="1"/>
  <c r="Y153" i="1" a="1"/>
  <c r="Y153" i="1" s="1"/>
  <c r="Y154" i="1" a="1"/>
  <c r="Y154" i="1" s="1"/>
  <c r="Y155" i="1" a="1"/>
  <c r="Y155" i="1" s="1"/>
  <c r="Y156" i="1" a="1"/>
  <c r="Y156" i="1" s="1"/>
  <c r="Y157" i="1" a="1"/>
  <c r="Y157" i="1" s="1"/>
  <c r="Y158" i="1" a="1"/>
  <c r="Y158" i="1" s="1"/>
  <c r="Y159" i="1" a="1"/>
  <c r="Y159" i="1" s="1"/>
  <c r="Y160" i="1" a="1"/>
  <c r="Y160" i="1" s="1"/>
  <c r="Y161" i="1" a="1"/>
  <c r="Y161" i="1" s="1"/>
  <c r="Y162" i="1" a="1"/>
  <c r="Y162" i="1" s="1"/>
  <c r="Y163" i="1" a="1"/>
  <c r="Y163" i="1" s="1"/>
  <c r="Y164" i="1" a="1"/>
  <c r="Y164" i="1" s="1"/>
  <c r="Y165" i="1" a="1"/>
  <c r="Y165" i="1" s="1"/>
  <c r="Y166" i="1" a="1"/>
  <c r="Y166" i="1" s="1"/>
  <c r="Y167" i="1" a="1"/>
  <c r="Y167" i="1" s="1"/>
  <c r="Y168" i="1" a="1"/>
  <c r="Y168" i="1" s="1"/>
  <c r="Y169" i="1" a="1"/>
  <c r="Y169" i="1" s="1"/>
  <c r="Y170" i="1" a="1"/>
  <c r="Y170" i="1" s="1"/>
  <c r="Y171" i="1" a="1"/>
  <c r="Y171" i="1" s="1"/>
  <c r="Y172" i="1" a="1"/>
  <c r="Y172" i="1" s="1"/>
  <c r="Y173" i="1" a="1"/>
  <c r="Y173" i="1" s="1"/>
  <c r="Y174" i="1" a="1"/>
  <c r="Y174" i="1" s="1"/>
  <c r="Y175" i="1" a="1"/>
  <c r="Y175" i="1" s="1"/>
  <c r="Y176" i="1" a="1"/>
  <c r="Y176" i="1" s="1"/>
  <c r="Y177" i="1" a="1"/>
  <c r="Y177" i="1" s="1"/>
  <c r="Y178" i="1" a="1"/>
  <c r="Y178" i="1" s="1"/>
  <c r="Y179" i="1" a="1"/>
  <c r="Y179" i="1" s="1"/>
  <c r="Y180" i="1" a="1"/>
  <c r="Y180" i="1" s="1"/>
  <c r="Y181" i="1" a="1"/>
  <c r="Y181" i="1" s="1"/>
  <c r="Y182" i="1" a="1"/>
  <c r="Y182" i="1" s="1"/>
  <c r="Y183" i="1" a="1"/>
  <c r="Y183" i="1" s="1"/>
  <c r="Y184" i="1" a="1"/>
  <c r="Y184" i="1" s="1"/>
  <c r="Y185" i="1" a="1"/>
  <c r="Y185" i="1" s="1"/>
  <c r="Y186" i="1" a="1"/>
  <c r="Y186" i="1" s="1"/>
  <c r="Y187" i="1" a="1"/>
  <c r="Y187" i="1" s="1"/>
  <c r="Y188" i="1" a="1"/>
  <c r="Y188" i="1" s="1"/>
  <c r="Y189" i="1" a="1"/>
  <c r="Y189" i="1" s="1"/>
  <c r="Y190" i="1" a="1"/>
  <c r="Y190" i="1" s="1"/>
  <c r="Y191" i="1" a="1"/>
  <c r="Y191" i="1" s="1"/>
  <c r="Y192" i="1" a="1"/>
  <c r="Y192" i="1" s="1"/>
  <c r="Y193" i="1" a="1"/>
  <c r="Y193" i="1" s="1"/>
  <c r="Y194" i="1" a="1"/>
  <c r="Y194" i="1" s="1"/>
  <c r="Y195" i="1" a="1"/>
  <c r="Y195" i="1" s="1"/>
  <c r="Y196" i="1" a="1"/>
  <c r="Y196" i="1" s="1"/>
  <c r="Y197" i="1" a="1"/>
  <c r="Y197" i="1" s="1"/>
  <c r="Y198" i="1" a="1"/>
  <c r="Y198" i="1" s="1"/>
  <c r="Y199" i="1" a="1"/>
  <c r="Y199" i="1" s="1"/>
  <c r="Y200" i="1" a="1"/>
  <c r="Y200" i="1" s="1"/>
  <c r="Y201" i="1" a="1"/>
  <c r="Y201" i="1" s="1"/>
  <c r="Y202" i="1" a="1"/>
  <c r="Y202" i="1" s="1"/>
  <c r="Y203" i="1" a="1"/>
  <c r="Y203" i="1" s="1"/>
  <c r="Y204" i="1" a="1"/>
  <c r="Y204" i="1" s="1"/>
  <c r="Y205" i="1" a="1"/>
  <c r="Y205" i="1" s="1"/>
  <c r="Y206" i="1" a="1"/>
  <c r="Y206" i="1" s="1"/>
  <c r="Y207" i="1" a="1"/>
  <c r="Y207" i="1" s="1"/>
  <c r="Y208" i="1" a="1"/>
  <c r="Y208" i="1" s="1"/>
  <c r="Y209" i="1" a="1"/>
  <c r="Y209" i="1" s="1"/>
  <c r="Y210" i="1" a="1"/>
  <c r="Y210" i="1" s="1"/>
  <c r="Y211" i="1" a="1"/>
  <c r="Y211" i="1" s="1"/>
  <c r="Y212" i="1" a="1"/>
  <c r="Y212" i="1" s="1"/>
  <c r="Y213" i="1" a="1"/>
  <c r="Y213" i="1" s="1"/>
  <c r="Y214" i="1" a="1"/>
  <c r="Y214" i="1" s="1"/>
  <c r="Y215" i="1" a="1"/>
  <c r="Y215" i="1" s="1"/>
  <c r="Y216" i="1" a="1"/>
  <c r="Y216" i="1" s="1"/>
  <c r="Y217" i="1" a="1"/>
  <c r="Y217" i="1" s="1"/>
  <c r="Y218" i="1" a="1"/>
  <c r="Y218" i="1" s="1"/>
  <c r="Y219" i="1" a="1"/>
  <c r="Y219" i="1" s="1"/>
  <c r="Y220" i="1" a="1"/>
  <c r="Y220" i="1" s="1"/>
  <c r="Y221" i="1" a="1"/>
  <c r="Y221" i="1" s="1"/>
  <c r="Y222" i="1" a="1"/>
  <c r="Y222" i="1" s="1"/>
  <c r="Y223" i="1" a="1"/>
  <c r="Y223" i="1" s="1"/>
  <c r="Y224" i="1" a="1"/>
  <c r="Y224" i="1" s="1"/>
  <c r="Y225" i="1" a="1"/>
  <c r="Y225" i="1" s="1"/>
  <c r="Y226" i="1" a="1"/>
  <c r="Y226" i="1" s="1"/>
  <c r="Y227" i="1" a="1"/>
  <c r="Y227" i="1" s="1"/>
  <c r="Y228" i="1" a="1"/>
  <c r="Y228" i="1" s="1"/>
  <c r="Y229" i="1" a="1"/>
  <c r="Y229" i="1" s="1"/>
  <c r="Y230" i="1" a="1"/>
  <c r="Y230" i="1" s="1"/>
  <c r="Y231" i="1" a="1"/>
  <c r="Y231" i="1" s="1"/>
  <c r="Y232" i="1" a="1"/>
  <c r="Y232" i="1" s="1"/>
  <c r="Y233" i="1" a="1"/>
  <c r="Y233" i="1" s="1"/>
  <c r="Y234" i="1" a="1"/>
  <c r="Y234" i="1" s="1"/>
  <c r="Y235" i="1" a="1"/>
  <c r="Y235" i="1" s="1"/>
  <c r="Y236" i="1" a="1"/>
  <c r="Y236" i="1" s="1"/>
  <c r="Y237" i="1" a="1"/>
  <c r="Y237" i="1" s="1"/>
  <c r="Y238" i="1" a="1"/>
  <c r="Y238" i="1" s="1"/>
  <c r="Y239" i="1" a="1"/>
  <c r="Y239" i="1" s="1"/>
  <c r="Y240" i="1" a="1"/>
  <c r="Y240" i="1" s="1"/>
  <c r="Y241" i="1" a="1"/>
  <c r="Y241" i="1" s="1"/>
  <c r="Y242" i="1" a="1"/>
  <c r="Y242" i="1" s="1"/>
  <c r="Y243" i="1" a="1"/>
  <c r="Y243" i="1" s="1"/>
  <c r="Y244" i="1" a="1"/>
  <c r="Y244" i="1" s="1"/>
  <c r="Y245" i="1" a="1"/>
  <c r="Y245" i="1" s="1"/>
  <c r="Y246" i="1" a="1"/>
  <c r="Y246" i="1" s="1"/>
  <c r="Y247" i="1" a="1"/>
  <c r="Y247" i="1" s="1"/>
  <c r="Y248" i="1" a="1"/>
  <c r="Y248" i="1" s="1"/>
  <c r="Y249" i="1" a="1"/>
  <c r="Y249" i="1" s="1"/>
  <c r="Y250" i="1" a="1"/>
  <c r="Y250" i="1" s="1"/>
  <c r="Y251" i="1" a="1"/>
  <c r="Y251" i="1" s="1"/>
  <c r="Y252" i="1" a="1"/>
  <c r="Y252" i="1" s="1"/>
  <c r="Y253" i="1" a="1"/>
  <c r="Y253" i="1" s="1"/>
  <c r="Y254" i="1" a="1"/>
  <c r="Y254" i="1" s="1"/>
  <c r="Y255" i="1" a="1"/>
  <c r="Y255" i="1" s="1"/>
  <c r="Y256" i="1" a="1"/>
  <c r="Y256" i="1" s="1"/>
  <c r="Y257" i="1" a="1"/>
  <c r="Y257" i="1" s="1"/>
  <c r="Y258" i="1" a="1"/>
  <c r="Y258" i="1" s="1"/>
  <c r="Y259" i="1" a="1"/>
  <c r="Y259" i="1" s="1"/>
  <c r="Y260" i="1" a="1"/>
  <c r="Y260" i="1" s="1"/>
  <c r="Y261" i="1" a="1"/>
  <c r="Y261" i="1" s="1"/>
  <c r="Y262" i="1" a="1"/>
  <c r="Y262" i="1" s="1"/>
  <c r="Y263" i="1" a="1"/>
  <c r="Y263" i="1" s="1"/>
  <c r="Y264" i="1" a="1"/>
  <c r="Y264" i="1" s="1"/>
  <c r="Y265" i="1" a="1"/>
  <c r="Y265" i="1" s="1"/>
  <c r="Y266" i="1" a="1"/>
  <c r="Y266" i="1" s="1"/>
  <c r="Y267" i="1" a="1"/>
  <c r="Y267" i="1" s="1"/>
  <c r="Y268" i="1" a="1"/>
  <c r="Y268" i="1" s="1"/>
  <c r="Y269" i="1" a="1"/>
  <c r="Y269" i="1" s="1"/>
  <c r="Y270" i="1" a="1"/>
  <c r="Y270" i="1" s="1"/>
  <c r="Y271" i="1" a="1"/>
  <c r="Y271" i="1" s="1"/>
  <c r="Y272" i="1" a="1"/>
  <c r="Y272" i="1" s="1"/>
  <c r="Y273" i="1" a="1"/>
  <c r="Y273" i="1" s="1"/>
  <c r="Y274" i="1" a="1"/>
  <c r="Y274" i="1" s="1"/>
  <c r="Y275" i="1" a="1"/>
  <c r="Y275" i="1" s="1"/>
  <c r="Y276" i="1" a="1"/>
  <c r="Y276" i="1" s="1"/>
  <c r="Y277" i="1" a="1"/>
  <c r="Y277" i="1" s="1"/>
  <c r="Y278" i="1" a="1"/>
  <c r="Y278" i="1" s="1"/>
  <c r="Y279" i="1" a="1"/>
  <c r="Y279" i="1" s="1"/>
  <c r="Y280" i="1" a="1"/>
  <c r="Y280" i="1" s="1"/>
  <c r="Y281" i="1" a="1"/>
  <c r="Y281" i="1" s="1"/>
  <c r="Y282" i="1" a="1"/>
  <c r="Y282" i="1" s="1"/>
  <c r="Y283" i="1" a="1"/>
  <c r="Y283" i="1" s="1"/>
  <c r="Y284" i="1" a="1"/>
  <c r="Y284" i="1" s="1"/>
  <c r="Y285" i="1" a="1"/>
  <c r="Y285" i="1" s="1"/>
  <c r="Y286" i="1" a="1"/>
  <c r="Y286" i="1" s="1"/>
  <c r="Y287" i="1" a="1"/>
  <c r="Y287" i="1" s="1"/>
  <c r="Y288" i="1" a="1"/>
  <c r="Y288" i="1" s="1"/>
  <c r="Y289" i="1" a="1"/>
  <c r="Y289" i="1" s="1"/>
  <c r="Y290" i="1" a="1"/>
  <c r="Y290" i="1" s="1"/>
  <c r="Y291" i="1" a="1"/>
  <c r="Y291" i="1" s="1"/>
  <c r="Y292" i="1" a="1"/>
  <c r="Y292" i="1" s="1"/>
  <c r="Y293" i="1" a="1"/>
  <c r="Y293" i="1" s="1"/>
  <c r="Y294" i="1" a="1"/>
  <c r="Y294" i="1" s="1"/>
  <c r="Y295" i="1" a="1"/>
  <c r="Y295" i="1" s="1"/>
  <c r="Y296" i="1" a="1"/>
  <c r="Y296" i="1" s="1"/>
  <c r="Y297" i="1" a="1"/>
  <c r="Y297" i="1" s="1"/>
  <c r="Y298" i="1" a="1"/>
  <c r="Y298" i="1" s="1"/>
  <c r="Y299" i="1" a="1"/>
  <c r="Y299" i="1" s="1"/>
  <c r="Y300" i="1" a="1"/>
  <c r="Y300" i="1" s="1"/>
  <c r="Y301" i="1" a="1"/>
  <c r="Y301" i="1" s="1"/>
  <c r="Y302" i="1" a="1"/>
  <c r="Y302" i="1" s="1"/>
  <c r="Y303" i="1" a="1"/>
  <c r="Y303" i="1" s="1"/>
  <c r="Y304" i="1" a="1"/>
  <c r="Y304" i="1" s="1"/>
  <c r="Y305" i="1" a="1"/>
  <c r="Y305" i="1" s="1"/>
  <c r="Y306" i="1" a="1"/>
  <c r="Y306" i="1" s="1"/>
  <c r="Y307" i="1" a="1"/>
  <c r="Y307" i="1" s="1"/>
  <c r="Y308" i="1" a="1"/>
  <c r="Y308" i="1" s="1"/>
  <c r="Y309" i="1" a="1"/>
  <c r="Y309" i="1" s="1"/>
  <c r="Y310" i="1" a="1"/>
  <c r="Y310" i="1" s="1"/>
  <c r="Y311" i="1" a="1"/>
  <c r="Y311" i="1" s="1"/>
  <c r="Y312" i="1" a="1"/>
  <c r="Y312" i="1" s="1"/>
  <c r="Y313" i="1" a="1"/>
  <c r="Y313" i="1" s="1"/>
  <c r="Y314" i="1" a="1"/>
  <c r="Y314" i="1" s="1"/>
  <c r="Y315" i="1" a="1"/>
  <c r="Y315" i="1" s="1"/>
  <c r="Y316" i="1" a="1"/>
  <c r="Y316" i="1" s="1"/>
  <c r="Y317" i="1" a="1"/>
  <c r="Y317" i="1" s="1"/>
  <c r="Y318" i="1" a="1"/>
  <c r="Y318" i="1" s="1"/>
  <c r="Y319" i="1" a="1"/>
  <c r="Y319" i="1" s="1"/>
  <c r="Y320" i="1" a="1"/>
  <c r="Y320" i="1" s="1"/>
  <c r="Y321" i="1" a="1"/>
  <c r="Y321" i="1" s="1"/>
  <c r="Y322" i="1" a="1"/>
  <c r="Y322" i="1" s="1"/>
  <c r="Y323" i="1" a="1"/>
  <c r="Y323" i="1" s="1"/>
  <c r="Y324" i="1" a="1"/>
  <c r="Y324" i="1" s="1"/>
  <c r="Y325" i="1" a="1"/>
  <c r="Y325" i="1" s="1"/>
  <c r="Y326" i="1" a="1"/>
  <c r="Y326" i="1" s="1"/>
  <c r="Y327" i="1" a="1"/>
  <c r="Y327" i="1" s="1"/>
  <c r="Y328" i="1" a="1"/>
  <c r="Y328" i="1" s="1"/>
  <c r="Y329" i="1" a="1"/>
  <c r="Y329" i="1" s="1"/>
  <c r="Y330" i="1" a="1"/>
  <c r="Y330" i="1" s="1"/>
  <c r="Y331" i="1" a="1"/>
  <c r="Y331" i="1" s="1"/>
  <c r="Y332" i="1" a="1"/>
  <c r="Y332" i="1" s="1"/>
  <c r="Y333" i="1" a="1"/>
  <c r="Y333" i="1" s="1"/>
  <c r="Y334" i="1" a="1"/>
  <c r="Y334" i="1" s="1"/>
  <c r="Y335" i="1" a="1"/>
  <c r="Y335" i="1" s="1"/>
  <c r="AA2" i="1" a="1"/>
  <c r="AA2" i="1" s="1"/>
  <c r="Z2" i="1" a="1"/>
  <c r="Z2" i="1" s="1"/>
  <c r="Y2" i="1" a="1"/>
  <c r="Y2" i="1" s="1"/>
  <c r="X3" i="1" a="1"/>
  <c r="X3" i="1" s="1"/>
  <c r="X4" i="1" a="1"/>
  <c r="X4" i="1" s="1"/>
  <c r="X5" i="1" a="1"/>
  <c r="X5" i="1" s="1"/>
  <c r="X6" i="1" a="1"/>
  <c r="X6" i="1" s="1"/>
  <c r="X7" i="1" a="1"/>
  <c r="X7" i="1" s="1"/>
  <c r="X8" i="1" a="1"/>
  <c r="X8" i="1" s="1"/>
  <c r="X9" i="1" a="1"/>
  <c r="X9" i="1" s="1"/>
  <c r="X10" i="1" a="1"/>
  <c r="X10" i="1" s="1"/>
  <c r="X11" i="1" a="1"/>
  <c r="X11" i="1" s="1"/>
  <c r="X12" i="1" a="1"/>
  <c r="X12" i="1" s="1"/>
  <c r="X13" i="1" a="1"/>
  <c r="X13" i="1" s="1"/>
  <c r="X14" i="1" a="1"/>
  <c r="X14" i="1" s="1"/>
  <c r="X15" i="1" a="1"/>
  <c r="X15" i="1" s="1"/>
  <c r="AB15" i="1" s="1"/>
  <c r="AE15" i="1" s="1"/>
  <c r="X16" i="1" a="1"/>
  <c r="X16" i="1" s="1"/>
  <c r="AB16" i="1" s="1"/>
  <c r="AD16" i="1" s="1"/>
  <c r="AF16" i="1" s="1"/>
  <c r="X17" i="1" a="1"/>
  <c r="X17" i="1" s="1"/>
  <c r="AB17" i="1" s="1"/>
  <c r="AC17" i="1" s="1"/>
  <c r="X18" i="1" a="1"/>
  <c r="X18" i="1" s="1"/>
  <c r="X19" i="1" a="1"/>
  <c r="X19" i="1" s="1"/>
  <c r="X20" i="1" a="1"/>
  <c r="X20" i="1" s="1"/>
  <c r="X21" i="1" a="1"/>
  <c r="X21" i="1" s="1"/>
  <c r="X22" i="1" a="1"/>
  <c r="X22" i="1" s="1"/>
  <c r="X23" i="1" a="1"/>
  <c r="X23" i="1" s="1"/>
  <c r="X24" i="1" a="1"/>
  <c r="X24" i="1" s="1"/>
  <c r="X25" i="1" a="1"/>
  <c r="X25" i="1" s="1"/>
  <c r="X26" i="1" a="1"/>
  <c r="X26" i="1" s="1"/>
  <c r="X27" i="1" a="1"/>
  <c r="X27" i="1" s="1"/>
  <c r="X28" i="1" a="1"/>
  <c r="X28" i="1" s="1"/>
  <c r="X29" i="1" a="1"/>
  <c r="X29" i="1" s="1"/>
  <c r="X30" i="1" a="1"/>
  <c r="X30" i="1" s="1"/>
  <c r="X31" i="1" a="1"/>
  <c r="X31" i="1" s="1"/>
  <c r="X32" i="1" a="1"/>
  <c r="X32" i="1" s="1"/>
  <c r="X33" i="1" a="1"/>
  <c r="X33" i="1" s="1"/>
  <c r="X34" i="1" a="1"/>
  <c r="X34" i="1" s="1"/>
  <c r="AB34" i="1" s="1"/>
  <c r="AC34" i="1" s="1"/>
  <c r="X35" i="1" a="1"/>
  <c r="X35" i="1" s="1"/>
  <c r="X36" i="1" a="1"/>
  <c r="X36" i="1" s="1"/>
  <c r="X37" i="1" a="1"/>
  <c r="X37" i="1" s="1"/>
  <c r="X38" i="1" a="1"/>
  <c r="X38" i="1" s="1"/>
  <c r="X39" i="1" a="1"/>
  <c r="X39" i="1" s="1"/>
  <c r="X40" i="1" a="1"/>
  <c r="X40" i="1" s="1"/>
  <c r="X41" i="1" a="1"/>
  <c r="X41" i="1" s="1"/>
  <c r="X42" i="1" a="1"/>
  <c r="X42" i="1" s="1"/>
  <c r="X43" i="1" a="1"/>
  <c r="X43" i="1" s="1"/>
  <c r="X44" i="1" a="1"/>
  <c r="X44" i="1" s="1"/>
  <c r="X45" i="1" a="1"/>
  <c r="X45" i="1" s="1"/>
  <c r="X46" i="1" a="1"/>
  <c r="X46" i="1" s="1"/>
  <c r="X47" i="1" a="1"/>
  <c r="X47" i="1" s="1"/>
  <c r="X48" i="1" a="1"/>
  <c r="X48" i="1" s="1"/>
  <c r="X49" i="1" a="1"/>
  <c r="X49" i="1" s="1"/>
  <c r="X50" i="1" a="1"/>
  <c r="X50" i="1" s="1"/>
  <c r="X51" i="1" a="1"/>
  <c r="X51" i="1" s="1"/>
  <c r="X52" i="1" a="1"/>
  <c r="X52" i="1" s="1"/>
  <c r="X53" i="1" a="1"/>
  <c r="X53" i="1" s="1"/>
  <c r="X54" i="1" a="1"/>
  <c r="X54" i="1" s="1"/>
  <c r="X55" i="1" a="1"/>
  <c r="X55" i="1" s="1"/>
  <c r="X56" i="1" a="1"/>
  <c r="X56" i="1" s="1"/>
  <c r="X57" i="1" a="1"/>
  <c r="X57" i="1" s="1"/>
  <c r="X58" i="1" a="1"/>
  <c r="X58" i="1" s="1"/>
  <c r="AB58" i="1" s="1"/>
  <c r="AC58" i="1" s="1"/>
  <c r="X59" i="1" a="1"/>
  <c r="X59" i="1" s="1"/>
  <c r="X60" i="1" a="1"/>
  <c r="X60" i="1" s="1"/>
  <c r="X61" i="1" a="1"/>
  <c r="X61" i="1" s="1"/>
  <c r="X62" i="1" a="1"/>
  <c r="X62" i="1" s="1"/>
  <c r="X63" i="1" a="1"/>
  <c r="X63" i="1" s="1"/>
  <c r="X64" i="1" a="1"/>
  <c r="X64" i="1" s="1"/>
  <c r="X65" i="1" a="1"/>
  <c r="X65" i="1" s="1"/>
  <c r="X66" i="1" a="1"/>
  <c r="X66" i="1" s="1"/>
  <c r="X67" i="1" a="1"/>
  <c r="X67" i="1" s="1"/>
  <c r="X68" i="1" a="1"/>
  <c r="X68" i="1" s="1"/>
  <c r="X69" i="1" a="1"/>
  <c r="X69" i="1" s="1"/>
  <c r="X70" i="1" a="1"/>
  <c r="X70" i="1" s="1"/>
  <c r="X71" i="1" a="1"/>
  <c r="X71" i="1" s="1"/>
  <c r="X72" i="1" a="1"/>
  <c r="X72" i="1" s="1"/>
  <c r="X73" i="1" a="1"/>
  <c r="X73" i="1" s="1"/>
  <c r="X74" i="1" a="1"/>
  <c r="X74" i="1" s="1"/>
  <c r="X75" i="1" a="1"/>
  <c r="X75" i="1" s="1"/>
  <c r="X76" i="1" a="1"/>
  <c r="X76" i="1" s="1"/>
  <c r="X77" i="1" a="1"/>
  <c r="X77" i="1" s="1"/>
  <c r="X78" i="1" a="1"/>
  <c r="X78" i="1" s="1"/>
  <c r="X79" i="1" a="1"/>
  <c r="X79" i="1" s="1"/>
  <c r="X80" i="1" a="1"/>
  <c r="X80" i="1" s="1"/>
  <c r="AB80" i="1" s="1"/>
  <c r="AC80" i="1" s="1"/>
  <c r="X81" i="1" a="1"/>
  <c r="X81" i="1" s="1"/>
  <c r="X82" i="1" a="1"/>
  <c r="X82" i="1" s="1"/>
  <c r="AB82" i="1" s="1"/>
  <c r="AE82" i="1" s="1"/>
  <c r="X83" i="1" a="1"/>
  <c r="X83" i="1" s="1"/>
  <c r="X84" i="1" a="1"/>
  <c r="X84" i="1" s="1"/>
  <c r="X85" i="1" a="1"/>
  <c r="X85" i="1" s="1"/>
  <c r="X86" i="1" a="1"/>
  <c r="X86" i="1" s="1"/>
  <c r="X87" i="1" a="1"/>
  <c r="X87" i="1" s="1"/>
  <c r="X88" i="1" a="1"/>
  <c r="X88" i="1" s="1"/>
  <c r="X89" i="1" a="1"/>
  <c r="X89" i="1" s="1"/>
  <c r="X90" i="1" a="1"/>
  <c r="X90" i="1" s="1"/>
  <c r="X91" i="1" a="1"/>
  <c r="X91" i="1" s="1"/>
  <c r="X92" i="1" a="1"/>
  <c r="X92" i="1" s="1"/>
  <c r="X93" i="1" a="1"/>
  <c r="X93" i="1" s="1"/>
  <c r="X94" i="1" a="1"/>
  <c r="X94" i="1" s="1"/>
  <c r="X95" i="1" a="1"/>
  <c r="X95" i="1" s="1"/>
  <c r="X96" i="1" a="1"/>
  <c r="X96" i="1" s="1"/>
  <c r="X97" i="1" a="1"/>
  <c r="X97" i="1" s="1"/>
  <c r="X98" i="1" a="1"/>
  <c r="X98" i="1" s="1"/>
  <c r="X99" i="1" a="1"/>
  <c r="X99" i="1" s="1"/>
  <c r="X100" i="1" a="1"/>
  <c r="X100" i="1" s="1"/>
  <c r="X101" i="1" a="1"/>
  <c r="X101" i="1" s="1"/>
  <c r="X102" i="1" a="1"/>
  <c r="X102" i="1" s="1"/>
  <c r="X103" i="1" a="1"/>
  <c r="X103" i="1" s="1"/>
  <c r="X104" i="1" a="1"/>
  <c r="X104" i="1" s="1"/>
  <c r="AB104" i="1" s="1"/>
  <c r="X105" i="1" a="1"/>
  <c r="X105" i="1" s="1"/>
  <c r="X106" i="1" a="1"/>
  <c r="X106" i="1" s="1"/>
  <c r="X107" i="1" a="1"/>
  <c r="X107" i="1" s="1"/>
  <c r="X108" i="1" a="1"/>
  <c r="X108" i="1" s="1"/>
  <c r="X109" i="1" a="1"/>
  <c r="X109" i="1" s="1"/>
  <c r="X110" i="1" a="1"/>
  <c r="X110" i="1" s="1"/>
  <c r="X111" i="1" a="1"/>
  <c r="X111" i="1" s="1"/>
  <c r="X112" i="1" a="1"/>
  <c r="X112" i="1" s="1"/>
  <c r="X113" i="1" a="1"/>
  <c r="X113" i="1" s="1"/>
  <c r="X114" i="1" a="1"/>
  <c r="X114" i="1" s="1"/>
  <c r="X115" i="1" a="1"/>
  <c r="X115" i="1" s="1"/>
  <c r="X116" i="1" a="1"/>
  <c r="X116" i="1" s="1"/>
  <c r="X117" i="1" a="1"/>
  <c r="X117" i="1" s="1"/>
  <c r="X118" i="1" a="1"/>
  <c r="X118" i="1" s="1"/>
  <c r="X119" i="1" a="1"/>
  <c r="X119" i="1" s="1"/>
  <c r="X120" i="1" a="1"/>
  <c r="X120" i="1" s="1"/>
  <c r="X121" i="1" a="1"/>
  <c r="X121" i="1" s="1"/>
  <c r="X122" i="1" a="1"/>
  <c r="X122" i="1" s="1"/>
  <c r="X123" i="1" a="1"/>
  <c r="X123" i="1" s="1"/>
  <c r="X124" i="1" a="1"/>
  <c r="X124" i="1" s="1"/>
  <c r="X125" i="1" a="1"/>
  <c r="X125" i="1" s="1"/>
  <c r="X126" i="1" a="1"/>
  <c r="X126" i="1" s="1"/>
  <c r="X127" i="1" a="1"/>
  <c r="X127" i="1" s="1"/>
  <c r="X128" i="1" a="1"/>
  <c r="X128" i="1" s="1"/>
  <c r="AB128" i="1" s="1"/>
  <c r="AE128" i="1" s="1"/>
  <c r="X129" i="1" a="1"/>
  <c r="X129" i="1" s="1"/>
  <c r="X130" i="1" a="1"/>
  <c r="X130" i="1" s="1"/>
  <c r="X131" i="1" a="1"/>
  <c r="X131" i="1" s="1"/>
  <c r="X132" i="1" a="1"/>
  <c r="X132" i="1" s="1"/>
  <c r="X133" i="1" a="1"/>
  <c r="X133" i="1" s="1"/>
  <c r="X134" i="1" a="1"/>
  <c r="X134" i="1" s="1"/>
  <c r="X135" i="1" a="1"/>
  <c r="X135" i="1" s="1"/>
  <c r="X136" i="1" a="1"/>
  <c r="X136" i="1" s="1"/>
  <c r="X137" i="1" a="1"/>
  <c r="X137" i="1" s="1"/>
  <c r="X138" i="1" a="1"/>
  <c r="X138" i="1" s="1"/>
  <c r="X139" i="1" a="1"/>
  <c r="X139" i="1" s="1"/>
  <c r="X140" i="1" a="1"/>
  <c r="X140" i="1" s="1"/>
  <c r="X141" i="1" a="1"/>
  <c r="X141" i="1" s="1"/>
  <c r="X142" i="1" a="1"/>
  <c r="X142" i="1" s="1"/>
  <c r="X143" i="1" a="1"/>
  <c r="X143" i="1" s="1"/>
  <c r="X144" i="1" a="1"/>
  <c r="X144" i="1" s="1"/>
  <c r="X145" i="1" a="1"/>
  <c r="X145" i="1" s="1"/>
  <c r="X146" i="1" a="1"/>
  <c r="X146" i="1" s="1"/>
  <c r="X147" i="1" a="1"/>
  <c r="X147" i="1" s="1"/>
  <c r="X148" i="1" a="1"/>
  <c r="X148" i="1" s="1"/>
  <c r="X149" i="1" a="1"/>
  <c r="X149" i="1" s="1"/>
  <c r="X150" i="1" a="1"/>
  <c r="X150" i="1" s="1"/>
  <c r="X151" i="1" a="1"/>
  <c r="X151" i="1" s="1"/>
  <c r="X152" i="1" a="1"/>
  <c r="X152" i="1" s="1"/>
  <c r="X153" i="1" a="1"/>
  <c r="X153" i="1" s="1"/>
  <c r="X154" i="1" a="1"/>
  <c r="X154" i="1" s="1"/>
  <c r="X155" i="1" a="1"/>
  <c r="X155" i="1" s="1"/>
  <c r="X156" i="1" a="1"/>
  <c r="X156" i="1" s="1"/>
  <c r="X157" i="1" a="1"/>
  <c r="X157" i="1" s="1"/>
  <c r="X158" i="1" a="1"/>
  <c r="X158" i="1" s="1"/>
  <c r="X159" i="1" a="1"/>
  <c r="X159" i="1" s="1"/>
  <c r="X160" i="1" a="1"/>
  <c r="X160" i="1" s="1"/>
  <c r="X161" i="1" a="1"/>
  <c r="X161" i="1" s="1"/>
  <c r="X162" i="1" a="1"/>
  <c r="X162" i="1" s="1"/>
  <c r="X163" i="1" a="1"/>
  <c r="X163" i="1" s="1"/>
  <c r="X164" i="1" a="1"/>
  <c r="X164" i="1" s="1"/>
  <c r="X165" i="1" a="1"/>
  <c r="X165" i="1" s="1"/>
  <c r="X166" i="1" a="1"/>
  <c r="X166" i="1" s="1"/>
  <c r="X167" i="1" a="1"/>
  <c r="X167" i="1" s="1"/>
  <c r="X168" i="1" a="1"/>
  <c r="X168" i="1" s="1"/>
  <c r="X169" i="1" a="1"/>
  <c r="X169" i="1" s="1"/>
  <c r="X170" i="1" a="1"/>
  <c r="X170" i="1" s="1"/>
  <c r="X171" i="1" a="1"/>
  <c r="X171" i="1" s="1"/>
  <c r="X172" i="1" a="1"/>
  <c r="X172" i="1" s="1"/>
  <c r="X173" i="1" a="1"/>
  <c r="X173" i="1" s="1"/>
  <c r="X174" i="1" a="1"/>
  <c r="X174" i="1" s="1"/>
  <c r="X175" i="1" a="1"/>
  <c r="X175" i="1" s="1"/>
  <c r="X176" i="1" a="1"/>
  <c r="X176" i="1" s="1"/>
  <c r="X177" i="1" a="1"/>
  <c r="X177" i="1" s="1"/>
  <c r="X178" i="1" a="1"/>
  <c r="X178" i="1" s="1"/>
  <c r="X179" i="1" a="1"/>
  <c r="X179" i="1" s="1"/>
  <c r="X180" i="1" a="1"/>
  <c r="X180" i="1" s="1"/>
  <c r="X181" i="1" a="1"/>
  <c r="X181" i="1" s="1"/>
  <c r="X182" i="1" a="1"/>
  <c r="X182" i="1" s="1"/>
  <c r="X183" i="1" a="1"/>
  <c r="X183" i="1" s="1"/>
  <c r="X184" i="1" a="1"/>
  <c r="X184" i="1" s="1"/>
  <c r="X185" i="1" a="1"/>
  <c r="X185" i="1" s="1"/>
  <c r="X186" i="1" a="1"/>
  <c r="X186" i="1" s="1"/>
  <c r="X187" i="1" a="1"/>
  <c r="X187" i="1" s="1"/>
  <c r="X188" i="1" a="1"/>
  <c r="X188" i="1" s="1"/>
  <c r="X189" i="1" a="1"/>
  <c r="X189" i="1" s="1"/>
  <c r="X190" i="1" a="1"/>
  <c r="X190" i="1" s="1"/>
  <c r="X191" i="1" a="1"/>
  <c r="X191" i="1" s="1"/>
  <c r="X192" i="1" a="1"/>
  <c r="X192" i="1" s="1"/>
  <c r="X193" i="1" a="1"/>
  <c r="X193" i="1" s="1"/>
  <c r="X194" i="1" a="1"/>
  <c r="X194" i="1" s="1"/>
  <c r="X195" i="1" a="1"/>
  <c r="X195" i="1" s="1"/>
  <c r="X196" i="1" a="1"/>
  <c r="X196" i="1" s="1"/>
  <c r="X197" i="1" a="1"/>
  <c r="X197" i="1" s="1"/>
  <c r="X198" i="1" a="1"/>
  <c r="X198" i="1" s="1"/>
  <c r="X199" i="1" a="1"/>
  <c r="X199" i="1" s="1"/>
  <c r="X200" i="1" a="1"/>
  <c r="X200" i="1" s="1"/>
  <c r="X201" i="1" a="1"/>
  <c r="X201" i="1" s="1"/>
  <c r="X202" i="1" a="1"/>
  <c r="X202" i="1" s="1"/>
  <c r="X203" i="1" a="1"/>
  <c r="X203" i="1" s="1"/>
  <c r="X204" i="1" a="1"/>
  <c r="X204" i="1" s="1"/>
  <c r="X205" i="1" a="1"/>
  <c r="X205" i="1" s="1"/>
  <c r="X206" i="1" a="1"/>
  <c r="X206" i="1" s="1"/>
  <c r="X207" i="1" a="1"/>
  <c r="X207" i="1" s="1"/>
  <c r="X208" i="1" a="1"/>
  <c r="X208" i="1" s="1"/>
  <c r="X209" i="1" a="1"/>
  <c r="X209" i="1" s="1"/>
  <c r="AB209" i="1" s="1"/>
  <c r="AE209" i="1" s="1"/>
  <c r="X210" i="1" a="1"/>
  <c r="X210" i="1" s="1"/>
  <c r="X211" i="1" a="1"/>
  <c r="X211" i="1" s="1"/>
  <c r="X212" i="1" a="1"/>
  <c r="X212" i="1" s="1"/>
  <c r="X213" i="1" a="1"/>
  <c r="X213" i="1" s="1"/>
  <c r="X214" i="1" a="1"/>
  <c r="X214" i="1" s="1"/>
  <c r="X215" i="1" a="1"/>
  <c r="X215" i="1" s="1"/>
  <c r="X216" i="1" a="1"/>
  <c r="X216" i="1" s="1"/>
  <c r="X217" i="1" a="1"/>
  <c r="X217" i="1" s="1"/>
  <c r="X218" i="1" a="1"/>
  <c r="X218" i="1" s="1"/>
  <c r="X219" i="1" a="1"/>
  <c r="X219" i="1" s="1"/>
  <c r="X220" i="1" a="1"/>
  <c r="X220" i="1" s="1"/>
  <c r="X221" i="1" a="1"/>
  <c r="X221" i="1" s="1"/>
  <c r="X222" i="1" a="1"/>
  <c r="X222" i="1" s="1"/>
  <c r="X223" i="1" a="1"/>
  <c r="X223" i="1" s="1"/>
  <c r="X224" i="1" a="1"/>
  <c r="X224" i="1" s="1"/>
  <c r="X225" i="1" a="1"/>
  <c r="X225" i="1" s="1"/>
  <c r="X226" i="1" a="1"/>
  <c r="X226" i="1" s="1"/>
  <c r="X227" i="1" a="1"/>
  <c r="X227" i="1" s="1"/>
  <c r="X228" i="1" a="1"/>
  <c r="X228" i="1" s="1"/>
  <c r="X229" i="1" a="1"/>
  <c r="X229" i="1" s="1"/>
  <c r="X230" i="1" a="1"/>
  <c r="X230" i="1" s="1"/>
  <c r="X231" i="1" a="1"/>
  <c r="X231" i="1" s="1"/>
  <c r="X232" i="1" a="1"/>
  <c r="X232" i="1" s="1"/>
  <c r="X233" i="1" a="1"/>
  <c r="X233" i="1" s="1"/>
  <c r="X234" i="1" a="1"/>
  <c r="X234" i="1" s="1"/>
  <c r="X235" i="1" a="1"/>
  <c r="X235" i="1" s="1"/>
  <c r="X236" i="1" a="1"/>
  <c r="X236" i="1" s="1"/>
  <c r="X237" i="1" a="1"/>
  <c r="X237" i="1" s="1"/>
  <c r="X238" i="1" a="1"/>
  <c r="X238" i="1" s="1"/>
  <c r="X239" i="1" a="1"/>
  <c r="X239" i="1" s="1"/>
  <c r="X240" i="1" a="1"/>
  <c r="X240" i="1" s="1"/>
  <c r="X241" i="1" a="1"/>
  <c r="X241" i="1" s="1"/>
  <c r="X242" i="1" a="1"/>
  <c r="X242" i="1" s="1"/>
  <c r="X243" i="1" a="1"/>
  <c r="X243" i="1" s="1"/>
  <c r="X244" i="1" a="1"/>
  <c r="X244" i="1" s="1"/>
  <c r="X245" i="1" a="1"/>
  <c r="X245" i="1" s="1"/>
  <c r="X246" i="1" a="1"/>
  <c r="X246" i="1" s="1"/>
  <c r="X247" i="1" a="1"/>
  <c r="X247" i="1" s="1"/>
  <c r="X248" i="1" a="1"/>
  <c r="X248" i="1" s="1"/>
  <c r="X249" i="1" a="1"/>
  <c r="X249" i="1" s="1"/>
  <c r="X250" i="1" a="1"/>
  <c r="X250" i="1" s="1"/>
  <c r="X251" i="1" a="1"/>
  <c r="X251" i="1" s="1"/>
  <c r="X252" i="1" a="1"/>
  <c r="X252" i="1" s="1"/>
  <c r="X253" i="1" a="1"/>
  <c r="X253" i="1" s="1"/>
  <c r="X254" i="1" a="1"/>
  <c r="X254" i="1" s="1"/>
  <c r="X255" i="1" a="1"/>
  <c r="X255" i="1" s="1"/>
  <c r="X256" i="1" a="1"/>
  <c r="X256" i="1" s="1"/>
  <c r="X257" i="1" a="1"/>
  <c r="X257" i="1" s="1"/>
  <c r="X258" i="1" a="1"/>
  <c r="X258" i="1" s="1"/>
  <c r="X259" i="1" a="1"/>
  <c r="X259" i="1" s="1"/>
  <c r="X260" i="1" a="1"/>
  <c r="X260" i="1" s="1"/>
  <c r="X261" i="1" a="1"/>
  <c r="X261" i="1" s="1"/>
  <c r="X262" i="1" a="1"/>
  <c r="X262" i="1" s="1"/>
  <c r="X263" i="1" a="1"/>
  <c r="X263" i="1" s="1"/>
  <c r="X264" i="1" a="1"/>
  <c r="X264" i="1" s="1"/>
  <c r="X265" i="1" a="1"/>
  <c r="X265" i="1" s="1"/>
  <c r="X266" i="1" a="1"/>
  <c r="X266" i="1" s="1"/>
  <c r="X267" i="1" a="1"/>
  <c r="X267" i="1" s="1"/>
  <c r="X268" i="1" a="1"/>
  <c r="X268" i="1" s="1"/>
  <c r="X269" i="1" a="1"/>
  <c r="X269" i="1" s="1"/>
  <c r="X270" i="1" a="1"/>
  <c r="X270" i="1" s="1"/>
  <c r="X271" i="1" a="1"/>
  <c r="X271" i="1" s="1"/>
  <c r="X272" i="1" a="1"/>
  <c r="X272" i="1" s="1"/>
  <c r="X273" i="1" a="1"/>
  <c r="X273" i="1" s="1"/>
  <c r="X274" i="1" a="1"/>
  <c r="X274" i="1" s="1"/>
  <c r="X275" i="1" a="1"/>
  <c r="X275" i="1" s="1"/>
  <c r="X276" i="1" a="1"/>
  <c r="X276" i="1" s="1"/>
  <c r="X277" i="1" a="1"/>
  <c r="X277" i="1" s="1"/>
  <c r="X278" i="1" a="1"/>
  <c r="X278" i="1" s="1"/>
  <c r="X279" i="1" a="1"/>
  <c r="X279" i="1" s="1"/>
  <c r="X280" i="1" a="1"/>
  <c r="X280" i="1" s="1"/>
  <c r="X281" i="1" a="1"/>
  <c r="X281" i="1" s="1"/>
  <c r="X282" i="1" a="1"/>
  <c r="X282" i="1" s="1"/>
  <c r="X283" i="1" a="1"/>
  <c r="X283" i="1" s="1"/>
  <c r="X284" i="1" a="1"/>
  <c r="X284" i="1" s="1"/>
  <c r="X285" i="1" a="1"/>
  <c r="X285" i="1" s="1"/>
  <c r="X286" i="1" a="1"/>
  <c r="X286" i="1" s="1"/>
  <c r="X287" i="1" a="1"/>
  <c r="X287" i="1" s="1"/>
  <c r="X288" i="1" a="1"/>
  <c r="X288" i="1" s="1"/>
  <c r="X289" i="1" a="1"/>
  <c r="X289" i="1" s="1"/>
  <c r="X290" i="1" a="1"/>
  <c r="X290" i="1" s="1"/>
  <c r="X291" i="1" a="1"/>
  <c r="X291" i="1" s="1"/>
  <c r="X292" i="1" a="1"/>
  <c r="X292" i="1" s="1"/>
  <c r="X293" i="1" a="1"/>
  <c r="X293" i="1" s="1"/>
  <c r="X294" i="1" a="1"/>
  <c r="X294" i="1" s="1"/>
  <c r="X295" i="1" a="1"/>
  <c r="X295" i="1" s="1"/>
  <c r="X296" i="1" a="1"/>
  <c r="X296" i="1" s="1"/>
  <c r="X297" i="1" a="1"/>
  <c r="X297" i="1" s="1"/>
  <c r="X298" i="1" a="1"/>
  <c r="X298" i="1" s="1"/>
  <c r="X299" i="1" a="1"/>
  <c r="X299" i="1" s="1"/>
  <c r="X300" i="1" a="1"/>
  <c r="X300" i="1" s="1"/>
  <c r="X301" i="1" a="1"/>
  <c r="X301" i="1" s="1"/>
  <c r="X302" i="1" a="1"/>
  <c r="X302" i="1" s="1"/>
  <c r="X303" i="1" a="1"/>
  <c r="X303" i="1" s="1"/>
  <c r="X304" i="1" a="1"/>
  <c r="X304" i="1" s="1"/>
  <c r="X305" i="1" a="1"/>
  <c r="X305" i="1" s="1"/>
  <c r="X306" i="1" a="1"/>
  <c r="X306" i="1" s="1"/>
  <c r="X307" i="1" a="1"/>
  <c r="X307" i="1" s="1"/>
  <c r="X308" i="1" a="1"/>
  <c r="X308" i="1" s="1"/>
  <c r="X309" i="1" a="1"/>
  <c r="X309" i="1" s="1"/>
  <c r="X310" i="1" a="1"/>
  <c r="X310" i="1" s="1"/>
  <c r="X311" i="1" a="1"/>
  <c r="X311" i="1" s="1"/>
  <c r="X312" i="1" a="1"/>
  <c r="X312" i="1" s="1"/>
  <c r="X313" i="1" a="1"/>
  <c r="X313" i="1" s="1"/>
  <c r="X314" i="1" a="1"/>
  <c r="X314" i="1" s="1"/>
  <c r="X315" i="1" a="1"/>
  <c r="X315" i="1" s="1"/>
  <c r="X316" i="1" a="1"/>
  <c r="X316" i="1" s="1"/>
  <c r="X317" i="1" a="1"/>
  <c r="X317" i="1" s="1"/>
  <c r="X318" i="1" a="1"/>
  <c r="X318" i="1" s="1"/>
  <c r="X319" i="1" a="1"/>
  <c r="X319" i="1" s="1"/>
  <c r="X320" i="1" a="1"/>
  <c r="X320" i="1" s="1"/>
  <c r="X321" i="1" a="1"/>
  <c r="X321" i="1" s="1"/>
  <c r="X322" i="1" a="1"/>
  <c r="X322" i="1" s="1"/>
  <c r="X323" i="1" a="1"/>
  <c r="X323" i="1" s="1"/>
  <c r="X324" i="1" a="1"/>
  <c r="X324" i="1" s="1"/>
  <c r="X325" i="1" a="1"/>
  <c r="X325" i="1" s="1"/>
  <c r="X326" i="1" a="1"/>
  <c r="X326" i="1" s="1"/>
  <c r="X327" i="1" a="1"/>
  <c r="X327" i="1" s="1"/>
  <c r="X328" i="1" a="1"/>
  <c r="X328" i="1" s="1"/>
  <c r="X329" i="1" a="1"/>
  <c r="X329" i="1" s="1"/>
  <c r="X330" i="1" a="1"/>
  <c r="X330" i="1" s="1"/>
  <c r="X331" i="1" a="1"/>
  <c r="X331" i="1" s="1"/>
  <c r="X332" i="1" a="1"/>
  <c r="X332" i="1" s="1"/>
  <c r="X333" i="1" a="1"/>
  <c r="X333" i="1" s="1"/>
  <c r="X334" i="1" a="1"/>
  <c r="X334" i="1" s="1"/>
  <c r="X335" i="1" a="1"/>
  <c r="X335" i="1" s="1"/>
  <c r="X2" i="1" a="1"/>
  <c r="X2" i="1" s="1"/>
  <c r="W328" i="1"/>
  <c r="W329" i="1"/>
  <c r="W330" i="1"/>
  <c r="W331" i="1"/>
  <c r="W332" i="1"/>
  <c r="W333" i="1"/>
  <c r="W334" i="1"/>
  <c r="W335" i="1"/>
  <c r="W325" i="1"/>
  <c r="W326" i="1"/>
  <c r="W327" i="1"/>
  <c r="U331" i="1"/>
  <c r="U332" i="1"/>
  <c r="U333" i="1"/>
  <c r="U334" i="1"/>
  <c r="U335" i="1"/>
  <c r="U325" i="1"/>
  <c r="U326" i="1"/>
  <c r="U327" i="1"/>
  <c r="U328" i="1"/>
  <c r="U329" i="1"/>
  <c r="U330" i="1"/>
  <c r="U3" i="1"/>
  <c r="U4" i="1"/>
  <c r="U5" i="1"/>
  <c r="U6" i="1"/>
  <c r="U7" i="1"/>
  <c r="U8" i="1"/>
  <c r="U9" i="1"/>
  <c r="U10"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2" i="1"/>
  <c r="U123" i="1"/>
  <c r="U124" i="1"/>
  <c r="U125" i="1"/>
  <c r="U126" i="1"/>
  <c r="U127" i="1"/>
  <c r="U128" i="1"/>
  <c r="U129" i="1"/>
  <c r="U130" i="1"/>
  <c r="U131" i="1"/>
  <c r="U132" i="1"/>
  <c r="U133" i="1"/>
  <c r="U134" i="1"/>
  <c r="U135" i="1"/>
  <c r="U136" i="1"/>
  <c r="U137" i="1"/>
  <c r="U138" i="1"/>
  <c r="U139" i="1"/>
  <c r="U140" i="1"/>
  <c r="U141" i="1"/>
  <c r="U142" i="1"/>
  <c r="U143" i="1"/>
  <c r="U144" i="1"/>
  <c r="U145" i="1"/>
  <c r="U146" i="1"/>
  <c r="U147" i="1"/>
  <c r="U148" i="1"/>
  <c r="U149" i="1"/>
  <c r="U150" i="1"/>
  <c r="U151" i="1"/>
  <c r="U152" i="1"/>
  <c r="U153" i="1"/>
  <c r="U154" i="1"/>
  <c r="U155" i="1"/>
  <c r="U156" i="1"/>
  <c r="U157" i="1"/>
  <c r="U158" i="1"/>
  <c r="U159" i="1"/>
  <c r="U160" i="1"/>
  <c r="U161" i="1"/>
  <c r="U162" i="1"/>
  <c r="U163" i="1"/>
  <c r="U164" i="1"/>
  <c r="U165" i="1"/>
  <c r="U166" i="1"/>
  <c r="U167" i="1"/>
  <c r="U168" i="1"/>
  <c r="U169" i="1"/>
  <c r="U170" i="1"/>
  <c r="U171" i="1"/>
  <c r="U172" i="1"/>
  <c r="U173" i="1"/>
  <c r="U174" i="1"/>
  <c r="U175" i="1"/>
  <c r="U176" i="1"/>
  <c r="U178" i="1"/>
  <c r="U179" i="1"/>
  <c r="U180" i="1"/>
  <c r="U181" i="1"/>
  <c r="U182" i="1"/>
  <c r="U183" i="1"/>
  <c r="U184" i="1"/>
  <c r="U185" i="1"/>
  <c r="U186" i="1"/>
  <c r="U187" i="1"/>
  <c r="U188" i="1"/>
  <c r="U189" i="1"/>
  <c r="U190" i="1"/>
  <c r="U191" i="1"/>
  <c r="U192" i="1"/>
  <c r="U193" i="1"/>
  <c r="U194" i="1"/>
  <c r="U195" i="1"/>
  <c r="U196" i="1"/>
  <c r="U197" i="1"/>
  <c r="U198" i="1"/>
  <c r="U199" i="1"/>
  <c r="U200" i="1"/>
  <c r="U201" i="1"/>
  <c r="U202" i="1"/>
  <c r="U203" i="1"/>
  <c r="U204" i="1"/>
  <c r="U205" i="1"/>
  <c r="U206" i="1"/>
  <c r="U207" i="1"/>
  <c r="U208" i="1"/>
  <c r="U209" i="1"/>
  <c r="U210" i="1"/>
  <c r="U211" i="1"/>
  <c r="U212" i="1"/>
  <c r="U213" i="1"/>
  <c r="U214" i="1"/>
  <c r="U215" i="1"/>
  <c r="U216" i="1"/>
  <c r="U217" i="1"/>
  <c r="U218" i="1"/>
  <c r="U219" i="1"/>
  <c r="U220" i="1"/>
  <c r="U221" i="1"/>
  <c r="U222" i="1"/>
  <c r="U223" i="1"/>
  <c r="U224" i="1"/>
  <c r="U225" i="1"/>
  <c r="U226" i="1"/>
  <c r="U227" i="1"/>
  <c r="U228" i="1"/>
  <c r="U229" i="1"/>
  <c r="U230" i="1"/>
  <c r="U231" i="1"/>
  <c r="U232" i="1"/>
  <c r="U233" i="1"/>
  <c r="U234" i="1"/>
  <c r="U235" i="1"/>
  <c r="U236" i="1"/>
  <c r="U237" i="1"/>
  <c r="U238" i="1"/>
  <c r="U239" i="1"/>
  <c r="U240" i="1"/>
  <c r="U241" i="1"/>
  <c r="U242" i="1"/>
  <c r="U243" i="1"/>
  <c r="U244" i="1"/>
  <c r="U245" i="1"/>
  <c r="U246" i="1"/>
  <c r="U247" i="1"/>
  <c r="U248" i="1"/>
  <c r="U249" i="1"/>
  <c r="U250" i="1"/>
  <c r="U251" i="1"/>
  <c r="U252" i="1"/>
  <c r="U253" i="1"/>
  <c r="U254" i="1"/>
  <c r="U255" i="1"/>
  <c r="U256" i="1"/>
  <c r="U257" i="1"/>
  <c r="U258" i="1"/>
  <c r="U259" i="1"/>
  <c r="U260" i="1"/>
  <c r="U261" i="1"/>
  <c r="U262" i="1"/>
  <c r="U263" i="1"/>
  <c r="U264" i="1"/>
  <c r="U265" i="1"/>
  <c r="U266" i="1"/>
  <c r="U267" i="1"/>
  <c r="U268" i="1"/>
  <c r="U269" i="1"/>
  <c r="U270" i="1"/>
  <c r="U271" i="1"/>
  <c r="U272" i="1"/>
  <c r="U273" i="1"/>
  <c r="U274" i="1"/>
  <c r="U275" i="1"/>
  <c r="U276" i="1"/>
  <c r="U277" i="1"/>
  <c r="U278" i="1"/>
  <c r="U279" i="1"/>
  <c r="U280" i="1"/>
  <c r="U281" i="1"/>
  <c r="U282" i="1"/>
  <c r="U283" i="1"/>
  <c r="U284" i="1"/>
  <c r="U285" i="1"/>
  <c r="U286" i="1"/>
  <c r="U287" i="1"/>
  <c r="U288" i="1"/>
  <c r="U289" i="1"/>
  <c r="U290" i="1"/>
  <c r="U291" i="1"/>
  <c r="U292" i="1"/>
  <c r="U293" i="1"/>
  <c r="U294" i="1"/>
  <c r="U295" i="1"/>
  <c r="U296" i="1"/>
  <c r="U297" i="1"/>
  <c r="U298" i="1"/>
  <c r="U299" i="1"/>
  <c r="U300" i="1"/>
  <c r="U301" i="1"/>
  <c r="U302" i="1"/>
  <c r="U303" i="1"/>
  <c r="U304" i="1"/>
  <c r="U305" i="1"/>
  <c r="U306" i="1"/>
  <c r="U307" i="1"/>
  <c r="U308" i="1"/>
  <c r="U309" i="1"/>
  <c r="U310" i="1"/>
  <c r="U311" i="1"/>
  <c r="U312" i="1"/>
  <c r="U313" i="1"/>
  <c r="U314" i="1"/>
  <c r="U315" i="1"/>
  <c r="U316" i="1"/>
  <c r="U317" i="1"/>
  <c r="U318" i="1"/>
  <c r="U319" i="1"/>
  <c r="U320" i="1"/>
  <c r="U321" i="1"/>
  <c r="U322" i="1"/>
  <c r="U323" i="1"/>
  <c r="U324" i="1"/>
  <c r="U2" i="1"/>
  <c r="W323" i="1"/>
  <c r="W322" i="1"/>
  <c r="W321" i="1"/>
  <c r="W320" i="1"/>
  <c r="W319" i="1"/>
  <c r="W318" i="1"/>
  <c r="W317" i="1"/>
  <c r="W316" i="1"/>
  <c r="W315" i="1"/>
  <c r="W314" i="1"/>
  <c r="W313" i="1"/>
  <c r="W312" i="1"/>
  <c r="W311" i="1"/>
  <c r="W310" i="1"/>
  <c r="W309" i="1"/>
  <c r="W308" i="1"/>
  <c r="W307" i="1"/>
  <c r="W306" i="1"/>
  <c r="W305" i="1"/>
  <c r="W304" i="1"/>
  <c r="W303" i="1"/>
  <c r="W302" i="1"/>
  <c r="W301" i="1"/>
  <c r="W300" i="1"/>
  <c r="W299" i="1"/>
  <c r="W298" i="1"/>
  <c r="W297" i="1"/>
  <c r="W296" i="1"/>
  <c r="W295" i="1"/>
  <c r="W294" i="1"/>
  <c r="W293" i="1"/>
  <c r="W292" i="1"/>
  <c r="W291" i="1"/>
  <c r="W290" i="1"/>
  <c r="W289" i="1"/>
  <c r="W288" i="1"/>
  <c r="W287" i="1"/>
  <c r="W286" i="1"/>
  <c r="W285" i="1"/>
  <c r="W284" i="1"/>
  <c r="W283" i="1"/>
  <c r="W282" i="1"/>
  <c r="W281" i="1"/>
  <c r="W280" i="1"/>
  <c r="W279" i="1"/>
  <c r="W278" i="1"/>
  <c r="W277" i="1"/>
  <c r="W276" i="1"/>
  <c r="W275" i="1"/>
  <c r="W274" i="1"/>
  <c r="W273" i="1"/>
  <c r="W272" i="1"/>
  <c r="W271" i="1"/>
  <c r="W270" i="1"/>
  <c r="W269" i="1"/>
  <c r="W268" i="1"/>
  <c r="W267" i="1"/>
  <c r="W266" i="1"/>
  <c r="W265" i="1"/>
  <c r="W264" i="1"/>
  <c r="W263" i="1"/>
  <c r="W262" i="1"/>
  <c r="W261" i="1"/>
  <c r="W260" i="1"/>
  <c r="W259" i="1"/>
  <c r="W258" i="1"/>
  <c r="W257" i="1"/>
  <c r="W256" i="1"/>
  <c r="W255" i="1"/>
  <c r="W254" i="1"/>
  <c r="W253" i="1"/>
  <c r="W252" i="1"/>
  <c r="W251" i="1"/>
  <c r="W250" i="1"/>
  <c r="W249" i="1"/>
  <c r="W248" i="1"/>
  <c r="W247" i="1"/>
  <c r="W246" i="1"/>
  <c r="W245" i="1"/>
  <c r="W244" i="1"/>
  <c r="W243" i="1"/>
  <c r="W242" i="1"/>
  <c r="W241" i="1"/>
  <c r="W240" i="1"/>
  <c r="W239" i="1"/>
  <c r="W238" i="1"/>
  <c r="W237" i="1"/>
  <c r="W236" i="1"/>
  <c r="W235" i="1"/>
  <c r="W234" i="1"/>
  <c r="W233" i="1"/>
  <c r="W232" i="1"/>
  <c r="W231" i="1"/>
  <c r="W230" i="1"/>
  <c r="W229" i="1"/>
  <c r="W228" i="1"/>
  <c r="W227" i="1"/>
  <c r="W226" i="1"/>
  <c r="W225" i="1"/>
  <c r="W224" i="1"/>
  <c r="W223" i="1"/>
  <c r="W222" i="1"/>
  <c r="W221" i="1"/>
  <c r="W220" i="1"/>
  <c r="W219" i="1"/>
  <c r="W218" i="1"/>
  <c r="W217" i="1"/>
  <c r="W216" i="1"/>
  <c r="W215" i="1"/>
  <c r="W214" i="1"/>
  <c r="W213" i="1"/>
  <c r="W212" i="1"/>
  <c r="W211" i="1"/>
  <c r="W210" i="1"/>
  <c r="W209" i="1"/>
  <c r="W208" i="1"/>
  <c r="W207" i="1"/>
  <c r="W206" i="1"/>
  <c r="W205" i="1"/>
  <c r="W204" i="1"/>
  <c r="W203" i="1"/>
  <c r="W202" i="1"/>
  <c r="W201" i="1"/>
  <c r="W200" i="1"/>
  <c r="W199" i="1"/>
  <c r="W198" i="1"/>
  <c r="W197" i="1"/>
  <c r="W196" i="1"/>
  <c r="W195" i="1"/>
  <c r="W194" i="1"/>
  <c r="W193" i="1"/>
  <c r="W192" i="1"/>
  <c r="W191" i="1"/>
  <c r="W190" i="1"/>
  <c r="W189" i="1"/>
  <c r="W188" i="1"/>
  <c r="W187" i="1"/>
  <c r="W186" i="1"/>
  <c r="W185" i="1"/>
  <c r="W184" i="1"/>
  <c r="W183" i="1"/>
  <c r="W182" i="1"/>
  <c r="W181" i="1"/>
  <c r="W180" i="1"/>
  <c r="W179" i="1"/>
  <c r="W178" i="1"/>
  <c r="S177" i="1"/>
  <c r="W177" i="1" s="1"/>
  <c r="W176" i="1"/>
  <c r="W175" i="1"/>
  <c r="W174" i="1"/>
  <c r="W173" i="1"/>
  <c r="W172" i="1"/>
  <c r="W171" i="1"/>
  <c r="W170" i="1"/>
  <c r="W169" i="1"/>
  <c r="W168" i="1"/>
  <c r="W167" i="1"/>
  <c r="W166" i="1"/>
  <c r="W165" i="1"/>
  <c r="W164" i="1"/>
  <c r="W163" i="1"/>
  <c r="W162" i="1"/>
  <c r="W161" i="1"/>
  <c r="W160" i="1"/>
  <c r="W159" i="1"/>
  <c r="W158" i="1"/>
  <c r="W157" i="1"/>
  <c r="W156" i="1"/>
  <c r="W155" i="1"/>
  <c r="W154" i="1"/>
  <c r="W153" i="1"/>
  <c r="W152" i="1"/>
  <c r="W151" i="1"/>
  <c r="W150" i="1"/>
  <c r="W149" i="1"/>
  <c r="W148" i="1"/>
  <c r="W147" i="1"/>
  <c r="W146" i="1"/>
  <c r="W145" i="1"/>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54" i="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4" i="1"/>
  <c r="W13" i="1"/>
  <c r="W12" i="1"/>
  <c r="W11" i="1"/>
  <c r="W10" i="1"/>
  <c r="W9" i="1"/>
  <c r="W8" i="1"/>
  <c r="W7" i="1"/>
  <c r="W6" i="1"/>
  <c r="W5" i="1"/>
  <c r="W4" i="1"/>
  <c r="W3" i="1"/>
  <c r="W324" i="1"/>
  <c r="W2" i="1"/>
  <c r="A2" i="8"/>
  <c r="E26" i="8"/>
  <c r="E25" i="8"/>
  <c r="E24" i="8"/>
  <c r="D24" i="8"/>
  <c r="E23" i="8"/>
  <c r="D23" i="8"/>
  <c r="C23" i="8"/>
  <c r="E22" i="8"/>
  <c r="C22" i="8"/>
  <c r="E21" i="8"/>
  <c r="E20" i="8"/>
  <c r="E19" i="8"/>
  <c r="E18" i="8"/>
  <c r="E17" i="8"/>
  <c r="E16" i="8"/>
  <c r="E15" i="8"/>
  <c r="D15" i="8"/>
  <c r="E14" i="8"/>
  <c r="D14" i="8"/>
  <c r="C14" i="8"/>
  <c r="E13" i="8"/>
  <c r="E12" i="8"/>
  <c r="D12" i="8"/>
  <c r="C12" i="8"/>
  <c r="E11" i="8"/>
  <c r="C11" i="8"/>
  <c r="E10" i="8"/>
  <c r="E9" i="8"/>
  <c r="D9" i="8"/>
  <c r="C9" i="8"/>
  <c r="E8" i="8"/>
  <c r="E7" i="8"/>
  <c r="E6" i="8"/>
  <c r="C6" i="8"/>
  <c r="E5" i="8"/>
  <c r="C5" i="8"/>
  <c r="E4" i="8"/>
  <c r="E3" i="8"/>
  <c r="AJ124" i="1"/>
  <c r="AJ128" i="1"/>
  <c r="AJ331" i="1"/>
  <c r="AJ332" i="1"/>
  <c r="AJ333" i="1"/>
  <c r="AJ334" i="1"/>
  <c r="AJ125" i="1"/>
  <c r="AJ126" i="1"/>
  <c r="AJ127" i="1"/>
  <c r="AJ129" i="1"/>
  <c r="AJ44" i="1"/>
  <c r="AJ3" i="1"/>
  <c r="AJ19" i="1"/>
  <c r="AJ32" i="1"/>
  <c r="AJ35" i="1"/>
  <c r="AJ47" i="1"/>
  <c r="AJ66" i="1"/>
  <c r="AJ78" i="1"/>
  <c r="AJ82" i="1"/>
  <c r="AJ94" i="1"/>
  <c r="AJ115" i="1"/>
  <c r="AJ130" i="1"/>
  <c r="AJ157" i="1"/>
  <c r="AJ164" i="1"/>
  <c r="AJ176" i="1"/>
  <c r="AJ182" i="1"/>
  <c r="AJ201" i="1"/>
  <c r="AJ213" i="1"/>
  <c r="AJ220" i="1"/>
  <c r="AJ252" i="1"/>
  <c r="AJ260" i="1"/>
  <c r="AJ268" i="1"/>
  <c r="AJ296" i="1"/>
  <c r="AJ316" i="1"/>
  <c r="AJ324" i="1"/>
  <c r="AJ141" i="1"/>
  <c r="AJ142" i="1"/>
  <c r="AJ143" i="1"/>
  <c r="AJ144" i="1"/>
  <c r="AJ146" i="1"/>
  <c r="AJ148" i="1"/>
  <c r="AJ149" i="1"/>
  <c r="AJ150" i="1"/>
  <c r="AJ151" i="1"/>
  <c r="AJ152" i="1"/>
  <c r="AJ153" i="1"/>
  <c r="AJ154" i="1"/>
  <c r="AJ155" i="1"/>
  <c r="AJ156" i="1"/>
  <c r="AJ168" i="1"/>
  <c r="AJ179" i="1"/>
  <c r="AJ197" i="1"/>
  <c r="AJ204" i="1"/>
  <c r="AJ224" i="1"/>
  <c r="AJ237" i="1"/>
  <c r="AJ244" i="1"/>
  <c r="AJ257" i="1"/>
  <c r="AJ277" i="1"/>
  <c r="AJ298" i="1"/>
  <c r="AJ319" i="1"/>
  <c r="AJ280" i="1"/>
  <c r="AJ283" i="1"/>
  <c r="AJ284" i="1"/>
  <c r="AJ285" i="1"/>
  <c r="AJ286" i="1"/>
  <c r="AJ288" i="1"/>
  <c r="AJ291" i="1"/>
  <c r="AJ292" i="1"/>
  <c r="AJ293" i="1"/>
  <c r="AJ4" i="1"/>
  <c r="AJ29" i="1"/>
  <c r="AJ33" i="1"/>
  <c r="AJ45" i="1"/>
  <c r="AJ61" i="1"/>
  <c r="AJ77" i="1"/>
  <c r="AJ81" i="1"/>
  <c r="AJ93" i="1"/>
  <c r="AJ109" i="1"/>
  <c r="AJ140" i="1"/>
  <c r="AJ180" i="1"/>
  <c r="AJ189" i="1"/>
  <c r="AJ198" i="1"/>
  <c r="AJ225" i="1"/>
  <c r="AJ238" i="1"/>
  <c r="AJ245" i="1"/>
  <c r="AJ258" i="1"/>
  <c r="AJ278" i="1"/>
  <c r="AJ300" i="1"/>
  <c r="AJ321" i="1"/>
  <c r="AJ7" i="1"/>
  <c r="AJ23" i="1"/>
  <c r="AJ40" i="1"/>
  <c r="AJ58" i="1"/>
  <c r="AJ74" i="1"/>
  <c r="AJ91" i="1"/>
  <c r="AJ105" i="1"/>
  <c r="AJ118" i="1"/>
  <c r="AJ134" i="1"/>
  <c r="AJ167" i="1"/>
  <c r="AJ206" i="1"/>
  <c r="AJ226" i="1"/>
  <c r="AJ246" i="1"/>
  <c r="AJ322" i="1"/>
  <c r="AJ6" i="1"/>
  <c r="AJ24" i="1"/>
  <c r="AJ38" i="1"/>
  <c r="AJ54" i="1"/>
  <c r="AJ70" i="1"/>
  <c r="AJ102" i="1"/>
  <c r="AJ119" i="1"/>
  <c r="AJ173" i="1"/>
  <c r="AJ190" i="1"/>
  <c r="AJ228" i="1"/>
  <c r="AJ249" i="1"/>
  <c r="AJ272" i="1"/>
  <c r="AJ307" i="1"/>
  <c r="AJ5" i="1"/>
  <c r="AJ22" i="1"/>
  <c r="AJ57" i="1"/>
  <c r="AJ103" i="1"/>
  <c r="AJ187" i="1"/>
  <c r="AJ229" i="1"/>
  <c r="AJ250" i="1"/>
  <c r="AJ271" i="1"/>
  <c r="AJ306" i="1"/>
  <c r="AJ326" i="1"/>
  <c r="AJ8" i="1"/>
  <c r="AJ21" i="1"/>
  <c r="AJ37" i="1"/>
  <c r="AJ53" i="1"/>
  <c r="AJ69" i="1"/>
  <c r="AJ85" i="1"/>
  <c r="AJ101" i="1"/>
  <c r="AJ117" i="1"/>
  <c r="AJ133" i="1"/>
  <c r="AJ166" i="1"/>
  <c r="AJ203" i="1"/>
  <c r="AJ223" i="1"/>
  <c r="AJ264" i="1"/>
  <c r="AJ299" i="1"/>
  <c r="AJ320" i="1"/>
  <c r="AJ9" i="1"/>
  <c r="AJ60" i="1"/>
  <c r="AJ76" i="1"/>
  <c r="AJ92" i="1"/>
  <c r="AJ108" i="1"/>
  <c r="AJ158" i="1"/>
  <c r="AJ177" i="1"/>
  <c r="AJ236" i="1"/>
  <c r="AJ256" i="1"/>
  <c r="AJ276" i="1"/>
  <c r="AJ13" i="1"/>
  <c r="AJ28" i="1"/>
  <c r="AJ43" i="1"/>
  <c r="AJ59" i="1"/>
  <c r="AJ106" i="1"/>
  <c r="AJ172" i="1"/>
  <c r="AJ254" i="1"/>
  <c r="AJ274" i="1"/>
  <c r="AJ309" i="1"/>
  <c r="AJ12" i="1"/>
  <c r="AJ56" i="1"/>
  <c r="AJ72" i="1"/>
  <c r="AJ86" i="1"/>
  <c r="AJ107" i="1"/>
  <c r="AJ139" i="1"/>
  <c r="AJ191" i="1"/>
  <c r="AJ211" i="1"/>
  <c r="AJ232" i="1"/>
  <c r="AJ273" i="1"/>
  <c r="AJ308" i="1"/>
  <c r="AJ11" i="1"/>
  <c r="AJ26" i="1"/>
  <c r="AJ41" i="1"/>
  <c r="AJ55" i="1"/>
  <c r="AJ88" i="1"/>
  <c r="AJ104" i="1"/>
  <c r="AJ121" i="1"/>
  <c r="AJ136" i="1"/>
  <c r="AJ188" i="1"/>
  <c r="AJ227" i="1"/>
  <c r="AJ248" i="1"/>
  <c r="AJ270" i="1"/>
  <c r="AJ14" i="1"/>
  <c r="AJ18" i="1"/>
  <c r="AJ30" i="1"/>
  <c r="AJ36" i="1"/>
  <c r="AJ48" i="1"/>
  <c r="AJ52" i="1"/>
  <c r="AJ64" i="1"/>
  <c r="AJ68" i="1"/>
  <c r="AJ80" i="1"/>
  <c r="AJ84" i="1"/>
  <c r="AJ96" i="1"/>
  <c r="AJ100" i="1"/>
  <c r="AJ112" i="1"/>
  <c r="AJ116" i="1"/>
  <c r="AJ132" i="1"/>
  <c r="AJ165" i="1"/>
  <c r="AJ178" i="1"/>
  <c r="AJ196" i="1"/>
  <c r="AJ202" i="1"/>
  <c r="AJ216" i="1"/>
  <c r="AJ222" i="1"/>
  <c r="AJ235" i="1"/>
  <c r="AJ262" i="1"/>
  <c r="AJ275" i="1"/>
  <c r="AJ297" i="1"/>
  <c r="AJ310" i="1"/>
  <c r="AJ10" i="1"/>
  <c r="AJ16" i="1"/>
  <c r="AJ20" i="1"/>
  <c r="AJ31" i="1"/>
  <c r="AJ34" i="1"/>
  <c r="AJ46" i="1"/>
  <c r="AJ50" i="1"/>
  <c r="AJ62" i="1"/>
  <c r="AJ67" i="1"/>
  <c r="AJ79" i="1"/>
  <c r="AJ83" i="1"/>
  <c r="AJ110" i="1"/>
  <c r="AJ131" i="1"/>
  <c r="AJ163" i="1"/>
  <c r="AJ175" i="1"/>
  <c r="AJ200" i="1"/>
  <c r="AJ214" i="1"/>
  <c r="AJ221" i="1"/>
  <c r="AJ251" i="1"/>
  <c r="AJ261" i="1"/>
  <c r="AJ269" i="1"/>
  <c r="AJ295" i="1"/>
  <c r="AJ317" i="1"/>
  <c r="AJ325" i="1"/>
  <c r="AJ199" i="1"/>
  <c r="AJ212" i="1"/>
  <c r="AJ219" i="1"/>
  <c r="AJ230" i="1"/>
  <c r="AJ239" i="1"/>
  <c r="AJ247" i="1"/>
  <c r="AJ259" i="1"/>
  <c r="AJ294" i="1"/>
  <c r="AJ302" i="1"/>
  <c r="AJ315" i="1"/>
  <c r="AJ323" i="1"/>
  <c r="U177" i="1"/>
  <c r="AJ95" i="1" l="1"/>
  <c r="AJ71" i="1"/>
  <c r="AB329" i="1"/>
  <c r="AB305" i="1"/>
  <c r="AE305" i="1" s="1"/>
  <c r="AB281" i="1"/>
  <c r="AC281" i="1" s="1"/>
  <c r="AB257" i="1"/>
  <c r="AC257" i="1" s="1"/>
  <c r="AB233" i="1"/>
  <c r="AC233" i="1" s="1"/>
  <c r="AJ217" i="1"/>
  <c r="C19" i="8"/>
  <c r="AB274" i="1"/>
  <c r="AD274" i="1" s="1"/>
  <c r="AF274" i="1" s="1"/>
  <c r="AB202" i="1"/>
  <c r="AE202" i="1" s="1"/>
  <c r="AB178" i="1"/>
  <c r="AB154" i="1"/>
  <c r="AE154" i="1" s="1"/>
  <c r="AB130" i="1"/>
  <c r="AE130" i="1" s="1"/>
  <c r="AB106" i="1"/>
  <c r="AB98" i="1"/>
  <c r="AC98" i="1" s="1"/>
  <c r="AJ330" i="1"/>
  <c r="AJ282" i="1"/>
  <c r="AJ234" i="1"/>
  <c r="AJ210" i="1"/>
  <c r="AJ186" i="1"/>
  <c r="AJ162" i="1"/>
  <c r="AJ138" i="1"/>
  <c r="AJ114" i="1"/>
  <c r="AJ90" i="1"/>
  <c r="AJ42" i="1"/>
  <c r="AB74" i="1"/>
  <c r="AE74" i="1" s="1"/>
  <c r="AB121" i="1"/>
  <c r="AE121" i="1" s="1"/>
  <c r="AB49" i="1"/>
  <c r="AE49" i="1" s="1"/>
  <c r="AB25" i="1"/>
  <c r="AD25" i="1" s="1"/>
  <c r="AF25" i="1" s="1"/>
  <c r="AJ161" i="1"/>
  <c r="AJ137" i="1"/>
  <c r="AJ17" i="1"/>
  <c r="AB122" i="1"/>
  <c r="AC122" i="1" s="1"/>
  <c r="AB26" i="1"/>
  <c r="AB145" i="1"/>
  <c r="AC145" i="1" s="1"/>
  <c r="AB73" i="1"/>
  <c r="AC73" i="1" s="1"/>
  <c r="AJ192" i="1"/>
  <c r="AB146" i="1"/>
  <c r="AE146" i="1" s="1"/>
  <c r="AB50" i="1"/>
  <c r="AE50" i="1" s="1"/>
  <c r="AB97" i="1"/>
  <c r="AE97" i="1" s="1"/>
  <c r="AB293" i="1"/>
  <c r="AE293" i="1" s="1"/>
  <c r="AB322" i="1"/>
  <c r="AE322" i="1" s="1"/>
  <c r="AB298" i="1"/>
  <c r="AJ2" i="1"/>
  <c r="AJ312" i="1"/>
  <c r="AJ240" i="1"/>
  <c r="AB269" i="1"/>
  <c r="AC269" i="1" s="1"/>
  <c r="AB149" i="1"/>
  <c r="AB314" i="1"/>
  <c r="AE314" i="1" s="1"/>
  <c r="AB290" i="1"/>
  <c r="AC290" i="1" s="1"/>
  <c r="AB242" i="1"/>
  <c r="AD242" i="1" s="1"/>
  <c r="AF242" i="1" s="1"/>
  <c r="AB334" i="1"/>
  <c r="AC334" i="1" s="1"/>
  <c r="AB310" i="1"/>
  <c r="AE310" i="1" s="1"/>
  <c r="AB286" i="1"/>
  <c r="AC286" i="1" s="1"/>
  <c r="AB262" i="1"/>
  <c r="AD262" i="1" s="1"/>
  <c r="AF262" i="1" s="1"/>
  <c r="AB238" i="1"/>
  <c r="AC238" i="1" s="1"/>
  <c r="AB214" i="1"/>
  <c r="AE214" i="1" s="1"/>
  <c r="AB190" i="1"/>
  <c r="AE190" i="1" s="1"/>
  <c r="AB165" i="1"/>
  <c r="AC165" i="1" s="1"/>
  <c r="AB141" i="1"/>
  <c r="AC141" i="1" s="1"/>
  <c r="AB117" i="1"/>
  <c r="AC117" i="1" s="1"/>
  <c r="AB93" i="1"/>
  <c r="AE93" i="1" s="1"/>
  <c r="AB69" i="1"/>
  <c r="AE69" i="1" s="1"/>
  <c r="AB45" i="1"/>
  <c r="AC45" i="1" s="1"/>
  <c r="AB21" i="1"/>
  <c r="AJ301" i="1"/>
  <c r="AB266" i="1"/>
  <c r="AE266" i="1" s="1"/>
  <c r="AB170" i="1"/>
  <c r="AD170" i="1" s="1"/>
  <c r="AF170" i="1" s="1"/>
  <c r="C2" i="8"/>
  <c r="AB245" i="1"/>
  <c r="AB218" i="1"/>
  <c r="AC218" i="1" s="1"/>
  <c r="AB221" i="1"/>
  <c r="AB5" i="1"/>
  <c r="AC5" i="1" s="1"/>
  <c r="AB302" i="1"/>
  <c r="AE302" i="1" s="1"/>
  <c r="AB278" i="1"/>
  <c r="AD278" i="1" s="1"/>
  <c r="AF278" i="1" s="1"/>
  <c r="AB254" i="1"/>
  <c r="AC254" i="1" s="1"/>
  <c r="AB230" i="1"/>
  <c r="AC230" i="1" s="1"/>
  <c r="AB206" i="1"/>
  <c r="AC206" i="1" s="1"/>
  <c r="AB182" i="1"/>
  <c r="AD182" i="1" s="1"/>
  <c r="AF182" i="1" s="1"/>
  <c r="AB158" i="1"/>
  <c r="AC158" i="1" s="1"/>
  <c r="AB134" i="1"/>
  <c r="AE134" i="1" s="1"/>
  <c r="AB110" i="1"/>
  <c r="AE110" i="1" s="1"/>
  <c r="AB62" i="1"/>
  <c r="AE62" i="1" s="1"/>
  <c r="AB38" i="1"/>
  <c r="AE38" i="1" s="1"/>
  <c r="AB14" i="1"/>
  <c r="AC14" i="1" s="1"/>
  <c r="AJ318" i="1"/>
  <c r="AB317" i="1"/>
  <c r="AD317" i="1" s="1"/>
  <c r="AF317" i="1" s="1"/>
  <c r="AB326" i="1"/>
  <c r="AE326" i="1" s="1"/>
  <c r="AJ120" i="1"/>
  <c r="AB289" i="1"/>
  <c r="AC289" i="1" s="1"/>
  <c r="AB193" i="1"/>
  <c r="AC193" i="1" s="1"/>
  <c r="AJ65" i="1"/>
  <c r="AB265" i="1"/>
  <c r="AC265" i="1" s="1"/>
  <c r="AJ181" i="1"/>
  <c r="AB328" i="1"/>
  <c r="AC328" i="1" s="1"/>
  <c r="AB256" i="1"/>
  <c r="AE256" i="1" s="1"/>
  <c r="AB208" i="1"/>
  <c r="AE208" i="1" s="1"/>
  <c r="AB136" i="1"/>
  <c r="AB64" i="1"/>
  <c r="AC64" i="1" s="1"/>
  <c r="AB304" i="1"/>
  <c r="AE304" i="1" s="1"/>
  <c r="AB280" i="1"/>
  <c r="AD280" i="1" s="1"/>
  <c r="AF280" i="1" s="1"/>
  <c r="AB232" i="1"/>
  <c r="AE232" i="1" s="1"/>
  <c r="AB184" i="1"/>
  <c r="AB160" i="1"/>
  <c r="AC160" i="1" s="1"/>
  <c r="AB112" i="1"/>
  <c r="AE112" i="1" s="1"/>
  <c r="AB88" i="1"/>
  <c r="AE88" i="1" s="1"/>
  <c r="AB40" i="1"/>
  <c r="AB325" i="1"/>
  <c r="AE325" i="1" s="1"/>
  <c r="AB301" i="1"/>
  <c r="AC301" i="1" s="1"/>
  <c r="AB277" i="1"/>
  <c r="AE277" i="1" s="1"/>
  <c r="AB253" i="1"/>
  <c r="AC253" i="1" s="1"/>
  <c r="AB229" i="1"/>
  <c r="AC229" i="1" s="1"/>
  <c r="AB205" i="1"/>
  <c r="AE205" i="1" s="1"/>
  <c r="AB181" i="1"/>
  <c r="AE181" i="1" s="1"/>
  <c r="AB157" i="1"/>
  <c r="AE157" i="1" s="1"/>
  <c r="AB133" i="1"/>
  <c r="AE133" i="1" s="1"/>
  <c r="AB109" i="1"/>
  <c r="AE109" i="1" s="1"/>
  <c r="AB85" i="1"/>
  <c r="AE85" i="1" s="1"/>
  <c r="AB61" i="1"/>
  <c r="AE61" i="1" s="1"/>
  <c r="AB37" i="1"/>
  <c r="AE37" i="1" s="1"/>
  <c r="AB13" i="1"/>
  <c r="AD13" i="1" s="1"/>
  <c r="AF13" i="1" s="1"/>
  <c r="AB148" i="1"/>
  <c r="AB268" i="1"/>
  <c r="AC268" i="1" s="1"/>
  <c r="AB76" i="1"/>
  <c r="AE76" i="1" s="1"/>
  <c r="AB172" i="1"/>
  <c r="AE172" i="1" s="1"/>
  <c r="AB244" i="1"/>
  <c r="AD244" i="1" s="1"/>
  <c r="AF244" i="1" s="1"/>
  <c r="AB52" i="1"/>
  <c r="AD52" i="1" s="1"/>
  <c r="AF52" i="1" s="1"/>
  <c r="AB220" i="1"/>
  <c r="AC220" i="1" s="1"/>
  <c r="AB292" i="1"/>
  <c r="AD292" i="1" s="1"/>
  <c r="AF292" i="1" s="1"/>
  <c r="AB124" i="1"/>
  <c r="AC124" i="1" s="1"/>
  <c r="AB4" i="1"/>
  <c r="AE4" i="1" s="1"/>
  <c r="AB316" i="1"/>
  <c r="AE316" i="1" s="1"/>
  <c r="AB100" i="1"/>
  <c r="AE100" i="1" s="1"/>
  <c r="AB196" i="1"/>
  <c r="AC196" i="1" s="1"/>
  <c r="D11" i="8"/>
  <c r="AB323" i="1"/>
  <c r="AC323" i="1" s="1"/>
  <c r="AB299" i="1"/>
  <c r="AE299" i="1" s="1"/>
  <c r="AB275" i="1"/>
  <c r="AE275" i="1" s="1"/>
  <c r="AB251" i="1"/>
  <c r="AC251" i="1" s="1"/>
  <c r="AB227" i="1"/>
  <c r="AE227" i="1" s="1"/>
  <c r="AB203" i="1"/>
  <c r="AC203" i="1" s="1"/>
  <c r="AB179" i="1"/>
  <c r="AB155" i="1"/>
  <c r="AC155" i="1" s="1"/>
  <c r="AB131" i="1"/>
  <c r="AB11" i="1"/>
  <c r="AE11" i="1" s="1"/>
  <c r="AB24" i="1"/>
  <c r="AC24" i="1" s="1"/>
  <c r="AB258" i="1"/>
  <c r="AC258" i="1" s="1"/>
  <c r="AB66" i="1"/>
  <c r="AE66" i="1" s="1"/>
  <c r="AB183" i="1"/>
  <c r="AC183" i="1" s="1"/>
  <c r="D26" i="8"/>
  <c r="AB7" i="1"/>
  <c r="AE7" i="1" s="1"/>
  <c r="AB10" i="1"/>
  <c r="AE10" i="1" s="1"/>
  <c r="AB288" i="1"/>
  <c r="AE288" i="1" s="1"/>
  <c r="AB264" i="1"/>
  <c r="AE264" i="1" s="1"/>
  <c r="AB240" i="1"/>
  <c r="AD240" i="1" s="1"/>
  <c r="AF240" i="1" s="1"/>
  <c r="AB216" i="1"/>
  <c r="AD216" i="1" s="1"/>
  <c r="AF216" i="1" s="1"/>
  <c r="AB192" i="1"/>
  <c r="AE192" i="1" s="1"/>
  <c r="AB168" i="1"/>
  <c r="AD168" i="1" s="1"/>
  <c r="AF168" i="1" s="1"/>
  <c r="AB144" i="1"/>
  <c r="AE144" i="1" s="1"/>
  <c r="AB120" i="1"/>
  <c r="AD120" i="1" s="1"/>
  <c r="AF120" i="1" s="1"/>
  <c r="AB96" i="1"/>
  <c r="AE96" i="1" s="1"/>
  <c r="AB72" i="1"/>
  <c r="AC72" i="1" s="1"/>
  <c r="AB138" i="1"/>
  <c r="AB306" i="1"/>
  <c r="AE306" i="1" s="1"/>
  <c r="AB90" i="1"/>
  <c r="AE90" i="1" s="1"/>
  <c r="AB234" i="1"/>
  <c r="AE234" i="1" s="1"/>
  <c r="AB18" i="1"/>
  <c r="AE18" i="1" s="1"/>
  <c r="AB186" i="1"/>
  <c r="AC186" i="1" s="1"/>
  <c r="AB111" i="1"/>
  <c r="AE111" i="1" s="1"/>
  <c r="AB330" i="1"/>
  <c r="AC330" i="1" s="1"/>
  <c r="AB42" i="1"/>
  <c r="AC42" i="1" s="1"/>
  <c r="AB135" i="1"/>
  <c r="AE135" i="1" s="1"/>
  <c r="AB162" i="1"/>
  <c r="AB282" i="1"/>
  <c r="AC282" i="1" s="1"/>
  <c r="AB114" i="1"/>
  <c r="AE114" i="1" s="1"/>
  <c r="AB159" i="1"/>
  <c r="AD159" i="1" s="1"/>
  <c r="AF159" i="1" s="1"/>
  <c r="AB156" i="1"/>
  <c r="AC156" i="1" s="1"/>
  <c r="AB132" i="1"/>
  <c r="AE132" i="1" s="1"/>
  <c r="AB108" i="1"/>
  <c r="AE108" i="1" s="1"/>
  <c r="AB84" i="1"/>
  <c r="AE84" i="1" s="1"/>
  <c r="AB60" i="1"/>
  <c r="AD60" i="1" s="1"/>
  <c r="AF60" i="1" s="1"/>
  <c r="AB36" i="1"/>
  <c r="AE36" i="1" s="1"/>
  <c r="AB12" i="1"/>
  <c r="AC12" i="1" s="1"/>
  <c r="AJ313" i="1"/>
  <c r="AJ265" i="1"/>
  <c r="AJ241" i="1"/>
  <c r="AJ193" i="1"/>
  <c r="AJ169" i="1"/>
  <c r="AJ97" i="1"/>
  <c r="AJ73" i="1"/>
  <c r="AJ49" i="1"/>
  <c r="AB32" i="1"/>
  <c r="AD32" i="1" s="1"/>
  <c r="AF32" i="1" s="1"/>
  <c r="AJ75" i="1"/>
  <c r="AB279" i="1"/>
  <c r="AE279" i="1" s="1"/>
  <c r="AB207" i="1"/>
  <c r="AE207" i="1" s="1"/>
  <c r="AB303" i="1"/>
  <c r="AC303" i="1" s="1"/>
  <c r="AB231" i="1"/>
  <c r="AC231" i="1" s="1"/>
  <c r="AB327" i="1"/>
  <c r="AE327" i="1" s="1"/>
  <c r="AB255" i="1"/>
  <c r="AE255" i="1" s="1"/>
  <c r="AB273" i="1"/>
  <c r="AE273" i="1" s="1"/>
  <c r="AB249" i="1"/>
  <c r="AC249" i="1" s="1"/>
  <c r="AB225" i="1"/>
  <c r="AC225" i="1" s="1"/>
  <c r="AB201" i="1"/>
  <c r="AD201" i="1" s="1"/>
  <c r="AF201" i="1" s="1"/>
  <c r="AB177" i="1"/>
  <c r="AC177" i="1" s="1"/>
  <c r="AB153" i="1"/>
  <c r="AE153" i="1" s="1"/>
  <c r="AB129" i="1"/>
  <c r="AE129" i="1" s="1"/>
  <c r="AB105" i="1"/>
  <c r="AE105" i="1" s="1"/>
  <c r="AB81" i="1"/>
  <c r="AD81" i="1" s="1"/>
  <c r="AF81" i="1" s="1"/>
  <c r="AB57" i="1"/>
  <c r="AE57" i="1" s="1"/>
  <c r="AB33" i="1"/>
  <c r="AC33" i="1" s="1"/>
  <c r="AB9" i="1"/>
  <c r="AC9" i="1" s="1"/>
  <c r="D7" i="8"/>
  <c r="AB321" i="1"/>
  <c r="AE321" i="1" s="1"/>
  <c r="AE73" i="1"/>
  <c r="AB169" i="1"/>
  <c r="AE169" i="1" s="1"/>
  <c r="AB8" i="1"/>
  <c r="AE8" i="1" s="1"/>
  <c r="AB297" i="1"/>
  <c r="AE297" i="1" s="1"/>
  <c r="C24" i="8"/>
  <c r="AB313" i="1"/>
  <c r="AE313" i="1" s="1"/>
  <c r="AB324" i="1"/>
  <c r="AE324" i="1" s="1"/>
  <c r="AB300" i="1"/>
  <c r="AC300" i="1" s="1"/>
  <c r="AB276" i="1"/>
  <c r="AD276" i="1" s="1"/>
  <c r="AF276" i="1" s="1"/>
  <c r="AB252" i="1"/>
  <c r="AE252" i="1" s="1"/>
  <c r="AB228" i="1"/>
  <c r="AC228" i="1" s="1"/>
  <c r="AB204" i="1"/>
  <c r="AE204" i="1" s="1"/>
  <c r="AB180" i="1"/>
  <c r="AE180" i="1" s="1"/>
  <c r="AB319" i="1"/>
  <c r="AE319" i="1" s="1"/>
  <c r="AB295" i="1"/>
  <c r="AE295" i="1" s="1"/>
  <c r="AB271" i="1"/>
  <c r="AE271" i="1" s="1"/>
  <c r="AB247" i="1"/>
  <c r="AE247" i="1" s="1"/>
  <c r="AB223" i="1"/>
  <c r="AC223" i="1" s="1"/>
  <c r="AB199" i="1"/>
  <c r="AC199" i="1" s="1"/>
  <c r="AB175" i="1"/>
  <c r="AC175" i="1" s="1"/>
  <c r="AB151" i="1"/>
  <c r="AC151" i="1" s="1"/>
  <c r="AB79" i="1"/>
  <c r="AC79" i="1" s="1"/>
  <c r="AB55" i="1"/>
  <c r="AC55" i="1" s="1"/>
  <c r="AB31" i="1"/>
  <c r="AE31" i="1" s="1"/>
  <c r="AJ328" i="1"/>
  <c r="AJ304" i="1"/>
  <c r="AJ208" i="1"/>
  <c r="AJ184" i="1"/>
  <c r="AJ160" i="1"/>
  <c r="AB250" i="1"/>
  <c r="AC250" i="1" s="1"/>
  <c r="AB226" i="1"/>
  <c r="AC226" i="1" s="1"/>
  <c r="AB210" i="1"/>
  <c r="AD210" i="1" s="1"/>
  <c r="AF210" i="1" s="1"/>
  <c r="AD73" i="1"/>
  <c r="AF73" i="1" s="1"/>
  <c r="AB296" i="1"/>
  <c r="AB272" i="1"/>
  <c r="AC272" i="1" s="1"/>
  <c r="AB248" i="1"/>
  <c r="AC248" i="1" s="1"/>
  <c r="AB224" i="1"/>
  <c r="AD224" i="1" s="1"/>
  <c r="AF224" i="1" s="1"/>
  <c r="AB200" i="1"/>
  <c r="AC200" i="1" s="1"/>
  <c r="AB176" i="1"/>
  <c r="AC176" i="1" s="1"/>
  <c r="AB152" i="1"/>
  <c r="AE152" i="1" s="1"/>
  <c r="AB56" i="1"/>
  <c r="AC56" i="1" s="1"/>
  <c r="E2" i="8"/>
  <c r="E27" i="8" s="1"/>
  <c r="D2" i="8"/>
  <c r="AB335" i="1"/>
  <c r="AD335" i="1" s="1"/>
  <c r="AF335" i="1" s="1"/>
  <c r="AB311" i="1"/>
  <c r="AC311" i="1" s="1"/>
  <c r="AB287" i="1"/>
  <c r="AC287" i="1" s="1"/>
  <c r="AB263" i="1"/>
  <c r="AC263" i="1" s="1"/>
  <c r="AB239" i="1"/>
  <c r="AE239" i="1" s="1"/>
  <c r="AB215" i="1"/>
  <c r="AE215" i="1" s="1"/>
  <c r="AB191" i="1"/>
  <c r="AE191" i="1" s="1"/>
  <c r="AB167" i="1"/>
  <c r="AE167" i="1" s="1"/>
  <c r="AB143" i="1"/>
  <c r="AE143" i="1" s="1"/>
  <c r="AB212" i="1"/>
  <c r="AD212" i="1" s="1"/>
  <c r="AF212" i="1" s="1"/>
  <c r="AB44" i="1"/>
  <c r="AD44" i="1" s="1"/>
  <c r="AF44" i="1" s="1"/>
  <c r="AB20" i="1"/>
  <c r="AD20" i="1" s="1"/>
  <c r="AF20" i="1" s="1"/>
  <c r="AB332" i="1"/>
  <c r="AC332" i="1" s="1"/>
  <c r="AB92" i="1"/>
  <c r="AE92" i="1" s="1"/>
  <c r="AB164" i="1"/>
  <c r="AC164" i="1" s="1"/>
  <c r="AB236" i="1"/>
  <c r="AC236" i="1" s="1"/>
  <c r="AB260" i="1"/>
  <c r="AC260" i="1" s="1"/>
  <c r="AB68" i="1"/>
  <c r="AD68" i="1" s="1"/>
  <c r="AF68" i="1" s="1"/>
  <c r="AB308" i="1"/>
  <c r="AC308" i="1" s="1"/>
  <c r="AB140" i="1"/>
  <c r="AE140" i="1" s="1"/>
  <c r="AB188" i="1"/>
  <c r="AE188" i="1" s="1"/>
  <c r="AB284" i="1"/>
  <c r="AC284" i="1" s="1"/>
  <c r="AB116" i="1"/>
  <c r="AE116" i="1" s="1"/>
  <c r="D19" i="8"/>
  <c r="AJ335" i="1"/>
  <c r="AJ311" i="1"/>
  <c r="AJ263" i="1"/>
  <c r="AJ215" i="1"/>
  <c r="C18" i="8"/>
  <c r="AD37" i="1"/>
  <c r="AF37" i="1" s="1"/>
  <c r="AC37" i="1"/>
  <c r="AD34" i="1"/>
  <c r="AF34" i="1" s="1"/>
  <c r="AE34" i="1"/>
  <c r="AJ289" i="1"/>
  <c r="AB294" i="1"/>
  <c r="AC294" i="1" s="1"/>
  <c r="AB270" i="1"/>
  <c r="AD270" i="1" s="1"/>
  <c r="AF270" i="1" s="1"/>
  <c r="AB246" i="1"/>
  <c r="AE246" i="1" s="1"/>
  <c r="AB222" i="1"/>
  <c r="AC222" i="1" s="1"/>
  <c r="AB198" i="1"/>
  <c r="AE198" i="1" s="1"/>
  <c r="AB174" i="1"/>
  <c r="AC174" i="1" s="1"/>
  <c r="AB150" i="1"/>
  <c r="AE150" i="1" s="1"/>
  <c r="AB102" i="1"/>
  <c r="AE102" i="1" s="1"/>
  <c r="AB78" i="1"/>
  <c r="AC78" i="1" s="1"/>
  <c r="AB54" i="1"/>
  <c r="AC54" i="1" s="1"/>
  <c r="AB30" i="1"/>
  <c r="AE30" i="1" s="1"/>
  <c r="AB6" i="1"/>
  <c r="AE6" i="1" s="1"/>
  <c r="AB318" i="1"/>
  <c r="AE318" i="1" s="1"/>
  <c r="AC181" i="1"/>
  <c r="AJ287" i="1"/>
  <c r="AJ25" i="1"/>
  <c r="AD181" i="1"/>
  <c r="AF181" i="1" s="1"/>
  <c r="AB315" i="1"/>
  <c r="AE315" i="1" s="1"/>
  <c r="AB291" i="1"/>
  <c r="AC291" i="1" s="1"/>
  <c r="AB267" i="1"/>
  <c r="AE267" i="1" s="1"/>
  <c r="AB243" i="1"/>
  <c r="AC243" i="1" s="1"/>
  <c r="AB219" i="1"/>
  <c r="AC219" i="1" s="1"/>
  <c r="AB195" i="1"/>
  <c r="AE195" i="1" s="1"/>
  <c r="AB147" i="1"/>
  <c r="AD147" i="1" s="1"/>
  <c r="AF147" i="1" s="1"/>
  <c r="AB123" i="1"/>
  <c r="AC123" i="1" s="1"/>
  <c r="AB99" i="1"/>
  <c r="AD99" i="1" s="1"/>
  <c r="AF99" i="1" s="1"/>
  <c r="AB3" i="1"/>
  <c r="AC3" i="1" s="1"/>
  <c r="AJ145" i="1"/>
  <c r="AD128" i="1"/>
  <c r="AF128" i="1" s="1"/>
  <c r="AD17" i="1"/>
  <c r="AF17" i="1" s="1"/>
  <c r="AD4" i="1"/>
  <c r="AF4" i="1" s="1"/>
  <c r="AB320" i="1"/>
  <c r="AE320" i="1" s="1"/>
  <c r="AJ233" i="1"/>
  <c r="AJ185" i="1"/>
  <c r="AE17" i="1"/>
  <c r="D16" i="8"/>
  <c r="AJ255" i="1"/>
  <c r="AJ231" i="1"/>
  <c r="AJ159" i="1"/>
  <c r="AB171" i="1"/>
  <c r="AB91" i="1"/>
  <c r="AE91" i="1" s="1"/>
  <c r="AB67" i="1"/>
  <c r="AC67" i="1" s="1"/>
  <c r="AB43" i="1"/>
  <c r="AD43" i="1" s="1"/>
  <c r="AF43" i="1" s="1"/>
  <c r="D25" i="8"/>
  <c r="D8" i="8"/>
  <c r="D10" i="8"/>
  <c r="D17" i="8"/>
  <c r="D20" i="8"/>
  <c r="D13" i="8"/>
  <c r="D3" i="8"/>
  <c r="C25" i="8"/>
  <c r="C8" i="8"/>
  <c r="C16" i="8"/>
  <c r="C17" i="8"/>
  <c r="C21" i="8"/>
  <c r="AJ135" i="1"/>
  <c r="C20" i="8"/>
  <c r="AJ87" i="1"/>
  <c r="AJ63" i="1"/>
  <c r="AJ39" i="1"/>
  <c r="AJ15" i="1"/>
  <c r="AB312" i="1"/>
  <c r="AC312" i="1" s="1"/>
  <c r="AB2" i="1"/>
  <c r="AC2" i="1" s="1"/>
  <c r="AC128" i="1"/>
  <c r="D6" i="8"/>
  <c r="D22" i="8"/>
  <c r="AJ113" i="1"/>
  <c r="AJ329" i="1"/>
  <c r="AC324" i="1"/>
  <c r="AJ183" i="1"/>
  <c r="AJ209" i="1"/>
  <c r="AJ281" i="1"/>
  <c r="C7" i="8"/>
  <c r="C15" i="8"/>
  <c r="AJ305" i="1"/>
  <c r="AC277" i="1"/>
  <c r="AJ279" i="1"/>
  <c r="AB28" i="1"/>
  <c r="AE28" i="1" s="1"/>
  <c r="C10" i="8"/>
  <c r="AJ89" i="1"/>
  <c r="AJ303" i="1"/>
  <c r="C13" i="8"/>
  <c r="AJ327" i="1"/>
  <c r="D21" i="8"/>
  <c r="AJ207" i="1"/>
  <c r="AB173" i="1"/>
  <c r="AE173" i="1" s="1"/>
  <c r="AB333" i="1"/>
  <c r="AD333" i="1" s="1"/>
  <c r="AF333" i="1" s="1"/>
  <c r="C3" i="8"/>
  <c r="AJ111" i="1"/>
  <c r="AB166" i="1"/>
  <c r="AE166" i="1" s="1"/>
  <c r="AB142" i="1"/>
  <c r="AC142" i="1" s="1"/>
  <c r="AB118" i="1"/>
  <c r="AC118" i="1" s="1"/>
  <c r="AB94" i="1"/>
  <c r="AD94" i="1" s="1"/>
  <c r="AF94" i="1" s="1"/>
  <c r="AB70" i="1"/>
  <c r="AD70" i="1" s="1"/>
  <c r="AF70" i="1" s="1"/>
  <c r="AB46" i="1"/>
  <c r="AB22" i="1"/>
  <c r="AC22" i="1" s="1"/>
  <c r="AB309" i="1"/>
  <c r="AC309" i="1" s="1"/>
  <c r="AB285" i="1"/>
  <c r="AC285" i="1" s="1"/>
  <c r="AB261" i="1"/>
  <c r="AC261" i="1" s="1"/>
  <c r="AB237" i="1"/>
  <c r="AC237" i="1" s="1"/>
  <c r="AB213" i="1"/>
  <c r="AD213" i="1" s="1"/>
  <c r="AF213" i="1" s="1"/>
  <c r="AB189" i="1"/>
  <c r="AC189" i="1" s="1"/>
  <c r="AB331" i="1"/>
  <c r="AC331" i="1" s="1"/>
  <c r="AB307" i="1"/>
  <c r="AD307" i="1" s="1"/>
  <c r="AF307" i="1" s="1"/>
  <c r="AB283" i="1"/>
  <c r="AE283" i="1" s="1"/>
  <c r="AB259" i="1"/>
  <c r="AC259" i="1" s="1"/>
  <c r="AB235" i="1"/>
  <c r="AE235" i="1" s="1"/>
  <c r="AB211" i="1"/>
  <c r="AC211" i="1" s="1"/>
  <c r="AB187" i="1"/>
  <c r="AC187" i="1" s="1"/>
  <c r="AB163" i="1"/>
  <c r="AE163" i="1" s="1"/>
  <c r="AB139" i="1"/>
  <c r="AD139" i="1" s="1"/>
  <c r="AF139" i="1" s="1"/>
  <c r="AB115" i="1"/>
  <c r="AE115" i="1" s="1"/>
  <c r="AB19" i="1"/>
  <c r="AB65" i="1"/>
  <c r="AE65" i="1" s="1"/>
  <c r="AD58" i="1"/>
  <c r="AF58" i="1" s="1"/>
  <c r="C4" i="8"/>
  <c r="AB63" i="1"/>
  <c r="AC63" i="1" s="1"/>
  <c r="D4" i="8"/>
  <c r="AC134" i="1"/>
  <c r="AD134" i="1"/>
  <c r="AF134" i="1" s="1"/>
  <c r="AD254" i="1"/>
  <c r="AF254" i="1" s="1"/>
  <c r="AB29" i="1"/>
  <c r="AC29" i="1" s="1"/>
  <c r="AB95" i="1"/>
  <c r="AC95" i="1" s="1"/>
  <c r="AB71" i="1"/>
  <c r="AC71" i="1" s="1"/>
  <c r="AB51" i="1"/>
  <c r="AC51" i="1" s="1"/>
  <c r="AB137" i="1"/>
  <c r="AE137" i="1" s="1"/>
  <c r="AB89" i="1"/>
  <c r="AE89" i="1" s="1"/>
  <c r="AB59" i="1"/>
  <c r="AB125" i="1"/>
  <c r="AE125" i="1" s="1"/>
  <c r="AE240" i="1"/>
  <c r="AC240" i="1"/>
  <c r="AD42" i="1"/>
  <c r="AF42" i="1" s="1"/>
  <c r="AE221" i="1"/>
  <c r="AD221" i="1"/>
  <c r="AF221" i="1" s="1"/>
  <c r="AC62" i="1"/>
  <c r="AD279" i="1"/>
  <c r="AF279" i="1" s="1"/>
  <c r="AB75" i="1"/>
  <c r="AE75" i="1" s="1"/>
  <c r="AB27" i="1"/>
  <c r="AD27" i="1" s="1"/>
  <c r="AF27" i="1" s="1"/>
  <c r="AE254" i="1"/>
  <c r="AB119" i="1"/>
  <c r="AE119" i="1" s="1"/>
  <c r="AB47" i="1"/>
  <c r="AE47" i="1" s="1"/>
  <c r="AB23" i="1"/>
  <c r="AE330" i="1"/>
  <c r="AD199" i="1"/>
  <c r="AF199" i="1" s="1"/>
  <c r="AE58" i="1"/>
  <c r="AB185" i="1"/>
  <c r="AC185" i="1" s="1"/>
  <c r="AB161" i="1"/>
  <c r="AB113" i="1"/>
  <c r="AB41" i="1"/>
  <c r="AC41" i="1" s="1"/>
  <c r="AB87" i="1"/>
  <c r="AE87" i="1" s="1"/>
  <c r="AB39" i="1"/>
  <c r="AC39" i="1" s="1"/>
  <c r="AC66" i="1"/>
  <c r="AD175" i="1"/>
  <c r="AF175" i="1" s="1"/>
  <c r="AB107" i="1"/>
  <c r="AC107" i="1" s="1"/>
  <c r="AB83" i="1"/>
  <c r="AD83" i="1" s="1"/>
  <c r="AF83" i="1" s="1"/>
  <c r="AB35" i="1"/>
  <c r="AC35" i="1" s="1"/>
  <c r="AD281" i="1"/>
  <c r="AF281" i="1" s="1"/>
  <c r="AE98" i="1"/>
  <c r="AD114" i="1"/>
  <c r="AF114" i="1" s="1"/>
  <c r="AC93" i="1"/>
  <c r="AB197" i="1"/>
  <c r="AE197" i="1" s="1"/>
  <c r="AB101" i="1"/>
  <c r="AB77" i="1"/>
  <c r="AC77" i="1" s="1"/>
  <c r="AB53" i="1"/>
  <c r="AC292" i="1"/>
  <c r="AD172" i="1"/>
  <c r="AF172" i="1" s="1"/>
  <c r="AD76" i="1"/>
  <c r="AF76" i="1" s="1"/>
  <c r="AD186" i="1"/>
  <c r="AF186" i="1" s="1"/>
  <c r="AE186" i="1"/>
  <c r="AD310" i="1"/>
  <c r="AF310" i="1" s="1"/>
  <c r="AD69" i="1"/>
  <c r="AF69" i="1" s="1"/>
  <c r="AC329" i="1"/>
  <c r="AD329" i="1"/>
  <c r="AF329" i="1" s="1"/>
  <c r="AE329" i="1"/>
  <c r="AC304" i="1"/>
  <c r="AC280" i="1"/>
  <c r="AC256" i="1"/>
  <c r="AD256" i="1"/>
  <c r="AF256" i="1" s="1"/>
  <c r="AC184" i="1"/>
  <c r="AD184" i="1"/>
  <c r="AF184" i="1" s="1"/>
  <c r="AE184" i="1"/>
  <c r="AE136" i="1"/>
  <c r="AC136" i="1"/>
  <c r="AD136" i="1"/>
  <c r="AF136" i="1" s="1"/>
  <c r="AD40" i="1"/>
  <c r="AF40" i="1" s="1"/>
  <c r="AC40" i="1"/>
  <c r="AE40" i="1"/>
  <c r="AE262" i="1"/>
  <c r="AD21" i="1"/>
  <c r="AF21" i="1" s="1"/>
  <c r="AC21" i="1"/>
  <c r="AE21" i="1"/>
  <c r="AC252" i="1"/>
  <c r="AC227" i="1"/>
  <c r="AE131" i="1"/>
  <c r="AC131" i="1"/>
  <c r="AD131" i="1"/>
  <c r="AF131" i="1" s="1"/>
  <c r="AD298" i="1"/>
  <c r="AF298" i="1" s="1"/>
  <c r="AC298" i="1"/>
  <c r="AE298" i="1"/>
  <c r="AC296" i="1"/>
  <c r="AE296" i="1"/>
  <c r="AD296" i="1"/>
  <c r="AF296" i="1" s="1"/>
  <c r="AE272" i="1"/>
  <c r="AC104" i="1"/>
  <c r="AE104" i="1"/>
  <c r="AD104" i="1"/>
  <c r="AF104" i="1" s="1"/>
  <c r="AD245" i="1"/>
  <c r="AF245" i="1" s="1"/>
  <c r="AE245" i="1"/>
  <c r="AC245" i="1"/>
  <c r="AC306" i="1"/>
  <c r="AC154" i="1"/>
  <c r="AD154" i="1"/>
  <c r="AF154" i="1" s="1"/>
  <c r="AD207" i="1"/>
  <c r="AF207" i="1" s="1"/>
  <c r="AD220" i="1"/>
  <c r="AF220" i="1" s="1"/>
  <c r="AC100" i="1"/>
  <c r="AD100" i="1"/>
  <c r="AF100" i="1" s="1"/>
  <c r="AE52" i="1"/>
  <c r="AD148" i="1"/>
  <c r="AF148" i="1" s="1"/>
  <c r="AE148" i="1"/>
  <c r="AD123" i="1"/>
  <c r="AF123" i="1" s="1"/>
  <c r="AC266" i="1"/>
  <c r="AD266" i="1"/>
  <c r="AF266" i="1" s="1"/>
  <c r="AB194" i="1"/>
  <c r="AD74" i="1"/>
  <c r="AF74" i="1" s="1"/>
  <c r="AC74" i="1"/>
  <c r="AD50" i="1"/>
  <c r="AF50" i="1" s="1"/>
  <c r="AC50" i="1"/>
  <c r="AD124" i="1"/>
  <c r="AF124" i="1" s="1"/>
  <c r="AE124" i="1"/>
  <c r="AD117" i="1"/>
  <c r="AF117" i="1" s="1"/>
  <c r="AC148" i="1"/>
  <c r="AE117" i="1"/>
  <c r="AE5" i="1"/>
  <c r="AD5" i="1"/>
  <c r="AF5" i="1" s="1"/>
  <c r="AD130" i="1"/>
  <c r="AF130" i="1" s="1"/>
  <c r="AD38" i="1"/>
  <c r="AF38" i="1" s="1"/>
  <c r="AC38" i="1"/>
  <c r="AB241" i="1"/>
  <c r="AB217" i="1"/>
  <c r="AC97" i="1"/>
  <c r="AC25" i="1"/>
  <c r="AE25" i="1"/>
  <c r="AC130" i="1"/>
  <c r="AD62" i="1"/>
  <c r="AF62" i="1" s="1"/>
  <c r="AE182" i="1"/>
  <c r="AC182" i="1"/>
  <c r="AE289" i="1"/>
  <c r="AD289" i="1"/>
  <c r="AF289" i="1" s="1"/>
  <c r="AD72" i="1"/>
  <c r="AF72" i="1" s="1"/>
  <c r="AE72" i="1"/>
  <c r="AB48" i="1"/>
  <c r="AD24" i="1"/>
  <c r="AF24" i="1" s="1"/>
  <c r="AE24" i="1"/>
  <c r="AD260" i="1"/>
  <c r="AF260" i="1" s="1"/>
  <c r="AE20" i="1"/>
  <c r="AD238" i="1"/>
  <c r="AF238" i="1" s="1"/>
  <c r="AC221" i="1"/>
  <c r="AE334" i="1"/>
  <c r="AD98" i="1"/>
  <c r="AF98" i="1" s="1"/>
  <c r="AC85" i="1"/>
  <c r="AD85" i="1"/>
  <c r="AF85" i="1" s="1"/>
  <c r="AC170" i="1"/>
  <c r="AD82" i="1"/>
  <c r="AF82" i="1" s="1"/>
  <c r="AC82" i="1"/>
  <c r="AE16" i="1"/>
  <c r="AC16" i="1"/>
  <c r="AC234" i="1"/>
  <c r="AD305" i="1"/>
  <c r="AF305" i="1" s="1"/>
  <c r="AC305" i="1"/>
  <c r="AD257" i="1"/>
  <c r="AF257" i="1" s="1"/>
  <c r="AE257" i="1"/>
  <c r="AD233" i="1"/>
  <c r="AF233" i="1" s="1"/>
  <c r="AE233" i="1"/>
  <c r="AD290" i="1"/>
  <c r="AF290" i="1" s="1"/>
  <c r="AD45" i="1"/>
  <c r="AF45" i="1" s="1"/>
  <c r="AE201" i="1"/>
  <c r="AC201" i="1"/>
  <c r="AD26" i="1"/>
  <c r="AF26" i="1" s="1"/>
  <c r="AC26" i="1"/>
  <c r="AC146" i="1"/>
  <c r="AD146" i="1"/>
  <c r="AF146" i="1" s="1"/>
  <c r="AD14" i="1"/>
  <c r="AF14" i="1" s="1"/>
  <c r="AE14" i="1"/>
  <c r="AC88" i="1"/>
  <c r="AD88" i="1"/>
  <c r="AF88" i="1" s="1"/>
  <c r="AD334" i="1"/>
  <c r="AF334" i="1" s="1"/>
  <c r="AD325" i="1"/>
  <c r="AF325" i="1" s="1"/>
  <c r="AE141" i="1"/>
  <c r="AD162" i="1"/>
  <c r="AF162" i="1" s="1"/>
  <c r="AC162" i="1"/>
  <c r="AC135" i="1"/>
  <c r="AD135" i="1"/>
  <c r="AF135" i="1" s="1"/>
  <c r="AD15" i="1"/>
  <c r="AF15" i="1" s="1"/>
  <c r="AC15" i="1"/>
  <c r="AC112" i="1"/>
  <c r="AC96" i="1"/>
  <c r="AD264" i="1"/>
  <c r="AF264" i="1" s="1"/>
  <c r="AD138" i="1"/>
  <c r="AF138" i="1" s="1"/>
  <c r="AC138" i="1"/>
  <c r="AD9" i="1"/>
  <c r="AF9" i="1" s="1"/>
  <c r="AD322" i="1"/>
  <c r="AF322" i="1" s="1"/>
  <c r="AD96" i="1"/>
  <c r="AF96" i="1" s="1"/>
  <c r="AC7" i="1"/>
  <c r="AD7" i="1"/>
  <c r="AF7" i="1" s="1"/>
  <c r="AC110" i="1"/>
  <c r="AD110" i="1"/>
  <c r="AF110" i="1" s="1"/>
  <c r="AB86" i="1"/>
  <c r="AD255" i="1"/>
  <c r="AF255" i="1" s="1"/>
  <c r="AC255" i="1"/>
  <c r="AE159" i="1"/>
  <c r="AC302" i="1"/>
  <c r="AD302" i="1"/>
  <c r="AF302" i="1" s="1"/>
  <c r="AC322" i="1"/>
  <c r="AE138" i="1"/>
  <c r="AD214" i="1"/>
  <c r="AF214" i="1" s="1"/>
  <c r="AD301" i="1"/>
  <c r="AF301" i="1" s="1"/>
  <c r="AC205" i="1"/>
  <c r="AD205" i="1"/>
  <c r="AF205" i="1" s="1"/>
  <c r="AD157" i="1"/>
  <c r="AF157" i="1" s="1"/>
  <c r="AC157" i="1"/>
  <c r="AD133" i="1"/>
  <c r="AF133" i="1" s="1"/>
  <c r="AC133" i="1"/>
  <c r="AE13" i="1"/>
  <c r="AE165" i="1"/>
  <c r="AD165" i="1"/>
  <c r="AF165" i="1" s="1"/>
  <c r="AC214" i="1"/>
  <c r="AD156" i="1"/>
  <c r="AF156" i="1" s="1"/>
  <c r="AE156" i="1"/>
  <c r="AD132" i="1"/>
  <c r="AF132" i="1" s="1"/>
  <c r="AC132" i="1"/>
  <c r="AC106" i="1"/>
  <c r="AE106" i="1"/>
  <c r="AD106" i="1"/>
  <c r="AF106" i="1" s="1"/>
  <c r="AD250" i="1"/>
  <c r="AF250" i="1" s="1"/>
  <c r="AE250" i="1"/>
  <c r="AE179" i="1"/>
  <c r="AC179" i="1"/>
  <c r="AD179" i="1"/>
  <c r="AF179" i="1" s="1"/>
  <c r="AD295" i="1"/>
  <c r="AF295" i="1" s="1"/>
  <c r="AD178" i="1"/>
  <c r="AF178" i="1" s="1"/>
  <c r="AE178" i="1"/>
  <c r="AD200" i="1"/>
  <c r="AF200" i="1" s="1"/>
  <c r="AE200" i="1"/>
  <c r="AE32" i="1"/>
  <c r="AC32" i="1"/>
  <c r="AE274" i="1"/>
  <c r="AC274" i="1"/>
  <c r="AE162" i="1"/>
  <c r="AD122" i="1"/>
  <c r="AF122" i="1" s="1"/>
  <c r="AE122" i="1"/>
  <c r="AC57" i="1"/>
  <c r="AD57" i="1"/>
  <c r="AF57" i="1" s="1"/>
  <c r="AE281" i="1"/>
  <c r="AE231" i="1"/>
  <c r="AC209" i="1"/>
  <c r="AC178" i="1"/>
  <c r="AE9" i="1"/>
  <c r="AD145" i="1"/>
  <c r="AF145" i="1" s="1"/>
  <c r="AE145" i="1"/>
  <c r="B5" i="8" s="1"/>
  <c r="AD230" i="1"/>
  <c r="AF230" i="1" s="1"/>
  <c r="AD209" i="1"/>
  <c r="AF209" i="1" s="1"/>
  <c r="AD80" i="1"/>
  <c r="AF80" i="1" s="1"/>
  <c r="AD239" i="1"/>
  <c r="AF239" i="1" s="1"/>
  <c r="AB127" i="1"/>
  <c r="AB103" i="1"/>
  <c r="AC299" i="1"/>
  <c r="AD299" i="1"/>
  <c r="AF299" i="1" s="1"/>
  <c r="AD202" i="1"/>
  <c r="AF202" i="1" s="1"/>
  <c r="AC202" i="1"/>
  <c r="AB126" i="1"/>
  <c r="AE242" i="1"/>
  <c r="AC242" i="1"/>
  <c r="AD149" i="1"/>
  <c r="AF149" i="1" s="1"/>
  <c r="AE149" i="1"/>
  <c r="AC208" i="1"/>
  <c r="AE80" i="1"/>
  <c r="AC52" i="1"/>
  <c r="AD160" i="1"/>
  <c r="AF160" i="1" s="1"/>
  <c r="AC149" i="1"/>
  <c r="AE26" i="1"/>
  <c r="AC49" i="1"/>
  <c r="AC317" i="1"/>
  <c r="AE317" i="1"/>
  <c r="AD293" i="1"/>
  <c r="AF293" i="1" s="1"/>
  <c r="AC293" i="1"/>
  <c r="AD234" i="1" l="1"/>
  <c r="AF234" i="1" s="1"/>
  <c r="AD155" i="1"/>
  <c r="AF155" i="1" s="1"/>
  <c r="AC215" i="1"/>
  <c r="AD218" i="1"/>
  <c r="AF218" i="1" s="1"/>
  <c r="AD193" i="1"/>
  <c r="AF193" i="1" s="1"/>
  <c r="AD219" i="1"/>
  <c r="AF219" i="1" s="1"/>
  <c r="AE218" i="1"/>
  <c r="AD169" i="1"/>
  <c r="AF169" i="1" s="1"/>
  <c r="AC28" i="1"/>
  <c r="AE238" i="1"/>
  <c r="AD251" i="1"/>
  <c r="AF251" i="1" s="1"/>
  <c r="AE170" i="1"/>
  <c r="AC69" i="1"/>
  <c r="AE158" i="1"/>
  <c r="AE251" i="1"/>
  <c r="AE265" i="1"/>
  <c r="AD97" i="1"/>
  <c r="AF97" i="1" s="1"/>
  <c r="AC326" i="1"/>
  <c r="AC61" i="1"/>
  <c r="AD91" i="1"/>
  <c r="AF91" i="1" s="1"/>
  <c r="AD269" i="1"/>
  <c r="AF269" i="1" s="1"/>
  <c r="AD61" i="1"/>
  <c r="AF61" i="1" s="1"/>
  <c r="AC91" i="1"/>
  <c r="AC10" i="1"/>
  <c r="AD232" i="1"/>
  <c r="AF232" i="1" s="1"/>
  <c r="AD258" i="1"/>
  <c r="AF258" i="1" s="1"/>
  <c r="AE282" i="1"/>
  <c r="AE64" i="1"/>
  <c r="AC11" i="1"/>
  <c r="AC232" i="1"/>
  <c r="AC143" i="1"/>
  <c r="AD64" i="1"/>
  <c r="AF64" i="1" s="1"/>
  <c r="AE42" i="1"/>
  <c r="AE286" i="1"/>
  <c r="AE258" i="1"/>
  <c r="AC297" i="1"/>
  <c r="AD11" i="1"/>
  <c r="AF11" i="1" s="1"/>
  <c r="AC76" i="1"/>
  <c r="AC278" i="1"/>
  <c r="AE278" i="1"/>
  <c r="AC207" i="1"/>
  <c r="AD121" i="1"/>
  <c r="AF121" i="1" s="1"/>
  <c r="AC314" i="1"/>
  <c r="AD321" i="1"/>
  <c r="AF321" i="1" s="1"/>
  <c r="AE244" i="1"/>
  <c r="AD49" i="1"/>
  <c r="AF49" i="1" s="1"/>
  <c r="AE55" i="1"/>
  <c r="AD228" i="1"/>
  <c r="AF228" i="1" s="1"/>
  <c r="AD303" i="1"/>
  <c r="AF303" i="1" s="1"/>
  <c r="AE290" i="1"/>
  <c r="AC121" i="1"/>
  <c r="AD314" i="1"/>
  <c r="AF314" i="1" s="1"/>
  <c r="AC244" i="1"/>
  <c r="AD18" i="1"/>
  <c r="AF18" i="1" s="1"/>
  <c r="AC43" i="1"/>
  <c r="AC159" i="1"/>
  <c r="AE303" i="1"/>
  <c r="AE219" i="1"/>
  <c r="AC18" i="1"/>
  <c r="AD67" i="1"/>
  <c r="AF67" i="1" s="1"/>
  <c r="AC44" i="1"/>
  <c r="AE312" i="1"/>
  <c r="AE44" i="1"/>
  <c r="AD208" i="1"/>
  <c r="AF208" i="1" s="1"/>
  <c r="AD92" i="1"/>
  <c r="AF92" i="1" s="1"/>
  <c r="AD286" i="1"/>
  <c r="AF286" i="1" s="1"/>
  <c r="AE280" i="1"/>
  <c r="AE193" i="1"/>
  <c r="AD312" i="1"/>
  <c r="AF312" i="1" s="1"/>
  <c r="AD313" i="1"/>
  <c r="AF313" i="1" s="1"/>
  <c r="AD183" i="1"/>
  <c r="AF183" i="1" s="1"/>
  <c r="AC313" i="1"/>
  <c r="AD328" i="1"/>
  <c r="AF328" i="1" s="1"/>
  <c r="AD265" i="1"/>
  <c r="AF265" i="1" s="1"/>
  <c r="AC13" i="1"/>
  <c r="AD158" i="1"/>
  <c r="AF158" i="1" s="1"/>
  <c r="AE220" i="1"/>
  <c r="AD227" i="1"/>
  <c r="AF227" i="1" s="1"/>
  <c r="AD282" i="1"/>
  <c r="AF282" i="1" s="1"/>
  <c r="AE268" i="1"/>
  <c r="AE147" i="1"/>
  <c r="AD277" i="1"/>
  <c r="AF277" i="1" s="1"/>
  <c r="AE203" i="1"/>
  <c r="AC239" i="1"/>
  <c r="AE45" i="1"/>
  <c r="AD109" i="1"/>
  <c r="AF109" i="1" s="1"/>
  <c r="AD93" i="1"/>
  <c r="AF93" i="1" s="1"/>
  <c r="AC109" i="1"/>
  <c r="AD203" i="1"/>
  <c r="AF203" i="1" s="1"/>
  <c r="AC246" i="1"/>
  <c r="AC99" i="1"/>
  <c r="AD246" i="1"/>
  <c r="AF246" i="1" s="1"/>
  <c r="AC90" i="1"/>
  <c r="AE292" i="1"/>
  <c r="AE183" i="1"/>
  <c r="AE328" i="1"/>
  <c r="AD215" i="1"/>
  <c r="AF215" i="1" s="1"/>
  <c r="AC20" i="1"/>
  <c r="AD252" i="1"/>
  <c r="AF252" i="1" s="1"/>
  <c r="AD304" i="1"/>
  <c r="AF304" i="1" s="1"/>
  <c r="AE230" i="1"/>
  <c r="AD288" i="1"/>
  <c r="AF288" i="1" s="1"/>
  <c r="AC276" i="1"/>
  <c r="AD326" i="1"/>
  <c r="AF326" i="1" s="1"/>
  <c r="AD55" i="1"/>
  <c r="AF55" i="1" s="1"/>
  <c r="AD196" i="1"/>
  <c r="AF196" i="1" s="1"/>
  <c r="AE196" i="1"/>
  <c r="AE155" i="1"/>
  <c r="AE332" i="1"/>
  <c r="AD141" i="1"/>
  <c r="AF141" i="1" s="1"/>
  <c r="AC190" i="1"/>
  <c r="AC267" i="1"/>
  <c r="AE206" i="1"/>
  <c r="AC321" i="1"/>
  <c r="AC262" i="1"/>
  <c r="AC310" i="1"/>
  <c r="AE269" i="1"/>
  <c r="AE123" i="1"/>
  <c r="AD112" i="1"/>
  <c r="AF112" i="1" s="1"/>
  <c r="AD190" i="1"/>
  <c r="AF190" i="1" s="1"/>
  <c r="AC273" i="1"/>
  <c r="AD206" i="1"/>
  <c r="AF206" i="1" s="1"/>
  <c r="AC114" i="1"/>
  <c r="AD12" i="1"/>
  <c r="AF12" i="1" s="1"/>
  <c r="AD144" i="1"/>
  <c r="AF144" i="1" s="1"/>
  <c r="AE253" i="1"/>
  <c r="AD236" i="1"/>
  <c r="AF236" i="1" s="1"/>
  <c r="AE12" i="1"/>
  <c r="AC4" i="1"/>
  <c r="AD225" i="1"/>
  <c r="AF225" i="1" s="1"/>
  <c r="AE248" i="1"/>
  <c r="AE223" i="1"/>
  <c r="AD327" i="1"/>
  <c r="AF327" i="1" s="1"/>
  <c r="AD223" i="1"/>
  <c r="AF223" i="1" s="1"/>
  <c r="AC327" i="1"/>
  <c r="AC316" i="1"/>
  <c r="AD164" i="1"/>
  <c r="AF164" i="1" s="1"/>
  <c r="AD316" i="1"/>
  <c r="AF316" i="1" s="1"/>
  <c r="AD231" i="1"/>
  <c r="AF231" i="1" s="1"/>
  <c r="AD143" i="1"/>
  <c r="AF143" i="1" s="1"/>
  <c r="AE160" i="1"/>
  <c r="AC84" i="1"/>
  <c r="AE56" i="1"/>
  <c r="AD268" i="1"/>
  <c r="AF268" i="1" s="1"/>
  <c r="AE225" i="1"/>
  <c r="AC180" i="1"/>
  <c r="AC270" i="1"/>
  <c r="AD84" i="1"/>
  <c r="AF84" i="1" s="1"/>
  <c r="AE270" i="1"/>
  <c r="AC288" i="1"/>
  <c r="AD253" i="1"/>
  <c r="AF253" i="1" s="1"/>
  <c r="AC108" i="1"/>
  <c r="AD229" i="1"/>
  <c r="AF229" i="1" s="1"/>
  <c r="AC264" i="1"/>
  <c r="AC325" i="1"/>
  <c r="AD294" i="1"/>
  <c r="AF294" i="1" s="1"/>
  <c r="AE229" i="1"/>
  <c r="AC144" i="1"/>
  <c r="AE301" i="1"/>
  <c r="AD272" i="1"/>
  <c r="AF272" i="1" s="1"/>
  <c r="AE276" i="1"/>
  <c r="AC172" i="1"/>
  <c r="AD324" i="1"/>
  <c r="AF324" i="1" s="1"/>
  <c r="AE228" i="1"/>
  <c r="AE164" i="1"/>
  <c r="AD90" i="1"/>
  <c r="AF90" i="1" s="1"/>
  <c r="AD66" i="1"/>
  <c r="AF66" i="1" s="1"/>
  <c r="AC275" i="1"/>
  <c r="AD287" i="1"/>
  <c r="AF287" i="1" s="1"/>
  <c r="AD323" i="1"/>
  <c r="AF323" i="1" s="1"/>
  <c r="AE323" i="1"/>
  <c r="AE78" i="1"/>
  <c r="AD275" i="1"/>
  <c r="AF275" i="1" s="1"/>
  <c r="AC120" i="1"/>
  <c r="AE120" i="1"/>
  <c r="AE300" i="1"/>
  <c r="AD56" i="1"/>
  <c r="AF56" i="1" s="1"/>
  <c r="AD108" i="1"/>
  <c r="AF108" i="1" s="1"/>
  <c r="AD36" i="1"/>
  <c r="AF36" i="1" s="1"/>
  <c r="AC319" i="1"/>
  <c r="AD176" i="1"/>
  <c r="AF176" i="1" s="1"/>
  <c r="AE177" i="1"/>
  <c r="AD319" i="1"/>
  <c r="AF319" i="1" s="1"/>
  <c r="AC192" i="1"/>
  <c r="AE287" i="1"/>
  <c r="AC216" i="1"/>
  <c r="AD29" i="1"/>
  <c r="AF29" i="1" s="1"/>
  <c r="AC36" i="1"/>
  <c r="AD177" i="1"/>
  <c r="AF177" i="1" s="1"/>
  <c r="AD180" i="1"/>
  <c r="AF180" i="1" s="1"/>
  <c r="AC68" i="1"/>
  <c r="AC168" i="1"/>
  <c r="AE176" i="1"/>
  <c r="AE68" i="1"/>
  <c r="AE216" i="1"/>
  <c r="AE174" i="1"/>
  <c r="AD140" i="1"/>
  <c r="AF140" i="1" s="1"/>
  <c r="AC150" i="1"/>
  <c r="AE2" i="1"/>
  <c r="AC224" i="1"/>
  <c r="AC271" i="1"/>
  <c r="AD2" i="1"/>
  <c r="AF2" i="1" s="1"/>
  <c r="AC147" i="1"/>
  <c r="AE224" i="1"/>
  <c r="AC105" i="1"/>
  <c r="AC295" i="1"/>
  <c r="AD192" i="1"/>
  <c r="AF192" i="1" s="1"/>
  <c r="AD152" i="1"/>
  <c r="AF152" i="1" s="1"/>
  <c r="AE60" i="1"/>
  <c r="AE168" i="1"/>
  <c r="AD129" i="1"/>
  <c r="AF129" i="1" s="1"/>
  <c r="AD198" i="1"/>
  <c r="AF198" i="1" s="1"/>
  <c r="AC152" i="1"/>
  <c r="AC60" i="1"/>
  <c r="AD248" i="1"/>
  <c r="AF248" i="1" s="1"/>
  <c r="AC8" i="1"/>
  <c r="AE33" i="1"/>
  <c r="AD237" i="1"/>
  <c r="AF237" i="1" s="1"/>
  <c r="AE335" i="1"/>
  <c r="AD330" i="1"/>
  <c r="AF330" i="1" s="1"/>
  <c r="AD297" i="1"/>
  <c r="AF297" i="1" s="1"/>
  <c r="AD306" i="1"/>
  <c r="AF306" i="1" s="1"/>
  <c r="AE199" i="1"/>
  <c r="AD153" i="1"/>
  <c r="AF153" i="1" s="1"/>
  <c r="AC335" i="1"/>
  <c r="AD10" i="1"/>
  <c r="AF10" i="1" s="1"/>
  <c r="AD111" i="1"/>
  <c r="AF111" i="1" s="1"/>
  <c r="AC111" i="1"/>
  <c r="AE261" i="1"/>
  <c r="AD105" i="1"/>
  <c r="AF105" i="1" s="1"/>
  <c r="AD249" i="1"/>
  <c r="AF249" i="1" s="1"/>
  <c r="AE308" i="1"/>
  <c r="AE249" i="1"/>
  <c r="AD308" i="1"/>
  <c r="AF308" i="1" s="1"/>
  <c r="AD273" i="1"/>
  <c r="AF273" i="1" s="1"/>
  <c r="AD271" i="1"/>
  <c r="AF271" i="1" s="1"/>
  <c r="AC129" i="1"/>
  <c r="AC195" i="1"/>
  <c r="AC153" i="1"/>
  <c r="AC198" i="1"/>
  <c r="AD285" i="1"/>
  <c r="AF285" i="1" s="1"/>
  <c r="AE243" i="1"/>
  <c r="AC140" i="1"/>
  <c r="AC169" i="1"/>
  <c r="AC279" i="1"/>
  <c r="AD300" i="1"/>
  <c r="AF300" i="1" s="1"/>
  <c r="AD33" i="1"/>
  <c r="AF33" i="1" s="1"/>
  <c r="AD243" i="1"/>
  <c r="AF243" i="1" s="1"/>
  <c r="AD116" i="1"/>
  <c r="AF116" i="1" s="1"/>
  <c r="AC81" i="1"/>
  <c r="AE210" i="1"/>
  <c r="AE226" i="1"/>
  <c r="AE311" i="1"/>
  <c r="AD247" i="1"/>
  <c r="AF247" i="1" s="1"/>
  <c r="AE81" i="1"/>
  <c r="AD226" i="1"/>
  <c r="AF226" i="1" s="1"/>
  <c r="AE222" i="1"/>
  <c r="B26" i="8"/>
  <c r="AE212" i="1"/>
  <c r="AD8" i="1"/>
  <c r="AF8" i="1" s="1"/>
  <c r="AC210" i="1"/>
  <c r="AD79" i="1"/>
  <c r="AF79" i="1" s="1"/>
  <c r="AC247" i="1"/>
  <c r="AD54" i="1"/>
  <c r="AF54" i="1" s="1"/>
  <c r="AC212" i="1"/>
  <c r="AE79" i="1"/>
  <c r="AE54" i="1"/>
  <c r="AD311" i="1"/>
  <c r="AF311" i="1" s="1"/>
  <c r="AC188" i="1"/>
  <c r="AD31" i="1"/>
  <c r="AF31" i="1" s="1"/>
  <c r="AC31" i="1"/>
  <c r="AE284" i="1"/>
  <c r="AE175" i="1"/>
  <c r="AD188" i="1"/>
  <c r="AF188" i="1" s="1"/>
  <c r="AE263" i="1"/>
  <c r="AD78" i="1"/>
  <c r="AF78" i="1" s="1"/>
  <c r="AD263" i="1"/>
  <c r="AF263" i="1" s="1"/>
  <c r="AC320" i="1"/>
  <c r="AD284" i="1"/>
  <c r="AF284" i="1" s="1"/>
  <c r="AD222" i="1"/>
  <c r="AF222" i="1" s="1"/>
  <c r="AD320" i="1"/>
  <c r="AF320" i="1" s="1"/>
  <c r="AD151" i="1"/>
  <c r="AF151" i="1" s="1"/>
  <c r="AC116" i="1"/>
  <c r="AE151" i="1"/>
  <c r="AC318" i="1"/>
  <c r="AD318" i="1"/>
  <c r="AF318" i="1" s="1"/>
  <c r="AD167" i="1"/>
  <c r="AF167" i="1" s="1"/>
  <c r="AC191" i="1"/>
  <c r="AD204" i="1"/>
  <c r="AF204" i="1" s="1"/>
  <c r="AC204" i="1"/>
  <c r="B24" i="8"/>
  <c r="AC92" i="1"/>
  <c r="AE236" i="1"/>
  <c r="AC30" i="1"/>
  <c r="AD30" i="1"/>
  <c r="AF30" i="1" s="1"/>
  <c r="AE285" i="1"/>
  <c r="AE260" i="1"/>
  <c r="AD315" i="1"/>
  <c r="AF315" i="1" s="1"/>
  <c r="AD267" i="1"/>
  <c r="AF267" i="1" s="1"/>
  <c r="AC167" i="1"/>
  <c r="AC315" i="1"/>
  <c r="AE70" i="1"/>
  <c r="AD191" i="1"/>
  <c r="AF191" i="1" s="1"/>
  <c r="AD142" i="1"/>
  <c r="AF142" i="1" s="1"/>
  <c r="AE291" i="1"/>
  <c r="AD332" i="1"/>
  <c r="AF332" i="1" s="1"/>
  <c r="AD291" i="1"/>
  <c r="AF291" i="1" s="1"/>
  <c r="AC213" i="1"/>
  <c r="AC70" i="1"/>
  <c r="AC102" i="1"/>
  <c r="AE99" i="1"/>
  <c r="AE67" i="1"/>
  <c r="AD3" i="1"/>
  <c r="AF3" i="1" s="1"/>
  <c r="AE3" i="1"/>
  <c r="AE294" i="1"/>
  <c r="AD174" i="1"/>
  <c r="AF174" i="1" s="1"/>
  <c r="AE43" i="1"/>
  <c r="AE142" i="1"/>
  <c r="AD150" i="1"/>
  <c r="AF150" i="1" s="1"/>
  <c r="AD6" i="1"/>
  <c r="AF6" i="1" s="1"/>
  <c r="AD195" i="1"/>
  <c r="AF195" i="1" s="1"/>
  <c r="AE309" i="1"/>
  <c r="AD309" i="1"/>
  <c r="AF309" i="1" s="1"/>
  <c r="AD102" i="1"/>
  <c r="AF102" i="1" s="1"/>
  <c r="AC6" i="1"/>
  <c r="AC87" i="1"/>
  <c r="B12" i="8"/>
  <c r="AC139" i="1"/>
  <c r="AC163" i="1"/>
  <c r="AC89" i="1"/>
  <c r="AE187" i="1"/>
  <c r="B18" i="8" s="1"/>
  <c r="AE237" i="1"/>
  <c r="AC65" i="1"/>
  <c r="AE118" i="1"/>
  <c r="B23" i="8"/>
  <c r="AD163" i="1"/>
  <c r="AF163" i="1" s="1"/>
  <c r="AD89" i="1"/>
  <c r="AF89" i="1" s="1"/>
  <c r="AC166" i="1"/>
  <c r="AD283" i="1"/>
  <c r="AF283" i="1" s="1"/>
  <c r="AD166" i="1"/>
  <c r="AF166" i="1" s="1"/>
  <c r="AC197" i="1"/>
  <c r="AC283" i="1"/>
  <c r="AD173" i="1"/>
  <c r="AF173" i="1" s="1"/>
  <c r="C27" i="8"/>
  <c r="AC83" i="1"/>
  <c r="AD65" i="1"/>
  <c r="AF65" i="1" s="1"/>
  <c r="AC115" i="1"/>
  <c r="AE139" i="1"/>
  <c r="D27" i="8"/>
  <c r="AC173" i="1"/>
  <c r="AD187" i="1"/>
  <c r="AF187" i="1" s="1"/>
  <c r="AD118" i="1"/>
  <c r="AF118" i="1" s="1"/>
  <c r="AC75" i="1"/>
  <c r="AD107" i="1"/>
  <c r="AF107" i="1" s="1"/>
  <c r="AD235" i="1"/>
  <c r="AF235" i="1" s="1"/>
  <c r="AC119" i="1"/>
  <c r="AE35" i="1"/>
  <c r="AC235" i="1"/>
  <c r="AE333" i="1"/>
  <c r="AC171" i="1"/>
  <c r="AD171" i="1"/>
  <c r="AF171" i="1" s="1"/>
  <c r="AE171" i="1"/>
  <c r="AC333" i="1"/>
  <c r="AD35" i="1"/>
  <c r="AF35" i="1" s="1"/>
  <c r="AD259" i="1"/>
  <c r="AF259" i="1" s="1"/>
  <c r="AE307" i="1"/>
  <c r="AE213" i="1"/>
  <c r="AD71" i="1"/>
  <c r="AF71" i="1" s="1"/>
  <c r="AC307" i="1"/>
  <c r="AE71" i="1"/>
  <c r="AD51" i="1"/>
  <c r="AF51" i="1" s="1"/>
  <c r="AE95" i="1"/>
  <c r="AE211" i="1"/>
  <c r="B8" i="8"/>
  <c r="AC94" i="1"/>
  <c r="AD211" i="1"/>
  <c r="AF211" i="1" s="1"/>
  <c r="AE94" i="1"/>
  <c r="AD331" i="1"/>
  <c r="AF331" i="1" s="1"/>
  <c r="AD261" i="1"/>
  <c r="AF261" i="1" s="1"/>
  <c r="AE22" i="1"/>
  <c r="B19" i="8" s="1"/>
  <c r="AD22" i="1"/>
  <c r="AF22" i="1" s="1"/>
  <c r="AE259" i="1"/>
  <c r="B10" i="8" s="1"/>
  <c r="B11" i="8"/>
  <c r="AE46" i="1"/>
  <c r="AD46" i="1"/>
  <c r="AF46" i="1" s="1"/>
  <c r="AC46" i="1"/>
  <c r="AD28" i="1"/>
  <c r="AF28" i="1" s="1"/>
  <c r="AE29" i="1"/>
  <c r="AD115" i="1"/>
  <c r="AF115" i="1" s="1"/>
  <c r="AD189" i="1"/>
  <c r="AF189" i="1" s="1"/>
  <c r="AC19" i="1"/>
  <c r="AD19" i="1"/>
  <c r="AF19" i="1" s="1"/>
  <c r="AE19" i="1"/>
  <c r="B22" i="8" s="1"/>
  <c r="AD137" i="1"/>
  <c r="AF137" i="1" s="1"/>
  <c r="AD47" i="1"/>
  <c r="AF47" i="1" s="1"/>
  <c r="AD75" i="1"/>
  <c r="AF75" i="1" s="1"/>
  <c r="AE83" i="1"/>
  <c r="AE189" i="1"/>
  <c r="AD185" i="1"/>
  <c r="AF185" i="1" s="1"/>
  <c r="AC47" i="1"/>
  <c r="AE331" i="1"/>
  <c r="B25" i="8" s="1"/>
  <c r="AD63" i="1"/>
  <c r="AF63" i="1" s="1"/>
  <c r="AE63" i="1"/>
  <c r="B15" i="8" s="1"/>
  <c r="AD119" i="1"/>
  <c r="AF119" i="1" s="1"/>
  <c r="AC125" i="1"/>
  <c r="AD95" i="1"/>
  <c r="AF95" i="1" s="1"/>
  <c r="AE107" i="1"/>
  <c r="AC137" i="1"/>
  <c r="AC59" i="1"/>
  <c r="AE59" i="1"/>
  <c r="AD87" i="1"/>
  <c r="AF87" i="1" s="1"/>
  <c r="AE77" i="1"/>
  <c r="AD77" i="1"/>
  <c r="AF77" i="1" s="1"/>
  <c r="AD125" i="1"/>
  <c r="AF125" i="1" s="1"/>
  <c r="AE51" i="1"/>
  <c r="AD59" i="1"/>
  <c r="AF59" i="1" s="1"/>
  <c r="AC27" i="1"/>
  <c r="AE27" i="1"/>
  <c r="AE113" i="1"/>
  <c r="AD113" i="1"/>
  <c r="AF113" i="1" s="1"/>
  <c r="AC113" i="1"/>
  <c r="AC161" i="1"/>
  <c r="AD161" i="1"/>
  <c r="AF161" i="1" s="1"/>
  <c r="AE161" i="1"/>
  <c r="AD197" i="1"/>
  <c r="AF197" i="1" s="1"/>
  <c r="AE39" i="1"/>
  <c r="AD39" i="1"/>
  <c r="AF39" i="1" s="1"/>
  <c r="AE23" i="1"/>
  <c r="AD23" i="1"/>
  <c r="AF23" i="1" s="1"/>
  <c r="AC23" i="1"/>
  <c r="AE41" i="1"/>
  <c r="AD41" i="1"/>
  <c r="AF41" i="1" s="1"/>
  <c r="AE53" i="1"/>
  <c r="AD53" i="1"/>
  <c r="AF53" i="1" s="1"/>
  <c r="AC53" i="1"/>
  <c r="AE185" i="1"/>
  <c r="AE101" i="1"/>
  <c r="B7" i="8" s="1"/>
  <c r="AC101" i="1"/>
  <c r="AD101" i="1"/>
  <c r="AF101" i="1" s="1"/>
  <c r="AC126" i="1"/>
  <c r="AD126" i="1"/>
  <c r="AF126" i="1" s="1"/>
  <c r="AE126" i="1"/>
  <c r="AD48" i="1"/>
  <c r="AF48" i="1" s="1"/>
  <c r="AC48" i="1"/>
  <c r="AE48" i="1"/>
  <c r="AE217" i="1"/>
  <c r="AD217" i="1"/>
  <c r="AF217" i="1" s="1"/>
  <c r="AC217" i="1"/>
  <c r="AC241" i="1"/>
  <c r="AD241" i="1"/>
  <c r="AF241" i="1" s="1"/>
  <c r="AE241" i="1"/>
  <c r="AC103" i="1"/>
  <c r="AD103" i="1"/>
  <c r="AF103" i="1" s="1"/>
  <c r="AE103" i="1"/>
  <c r="AE127" i="1"/>
  <c r="AC127" i="1"/>
  <c r="AD127" i="1"/>
  <c r="AF127" i="1" s="1"/>
  <c r="AE194" i="1"/>
  <c r="AD194" i="1"/>
  <c r="AF194" i="1" s="1"/>
  <c r="AC194" i="1"/>
  <c r="AC86" i="1"/>
  <c r="AD86" i="1"/>
  <c r="AF86" i="1" s="1"/>
  <c r="AE86" i="1"/>
  <c r="B17" i="8" l="1"/>
  <c r="B21" i="8"/>
  <c r="B9" i="8"/>
  <c r="B16" i="8"/>
  <c r="B6" i="8"/>
  <c r="B4" i="8"/>
  <c r="B14" i="8"/>
  <c r="B20" i="8"/>
  <c r="B13" i="8"/>
  <c r="B2" i="8"/>
  <c r="B27" i="8"/>
  <c r="B3"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 David Freyle Varela</author>
  </authors>
  <commentList>
    <comment ref="AB1" authorId="0" shapeId="0" xr:uid="{4D850CAE-CD30-44F5-B06F-1CF032FCDC92}">
      <text>
        <r>
          <rPr>
            <b/>
            <sz val="9"/>
            <color indexed="81"/>
            <rFont val="Tahoma"/>
            <family val="2"/>
          </rPr>
          <t>Jose David Freyle Varela:</t>
        </r>
        <r>
          <rPr>
            <sz val="9"/>
            <color indexed="81"/>
            <rFont val="Tahoma"/>
            <family val="2"/>
          </rPr>
          <t xml:space="preserve">
(SUMATORIA TOTAL AVANCE META DE PRODUCTOS)</t>
        </r>
      </text>
    </comment>
    <comment ref="AD1" authorId="0" shapeId="0" xr:uid="{F2C0A07E-38E2-4FC6-BEF3-AF35096709AD}">
      <text>
        <r>
          <rPr>
            <b/>
            <sz val="9"/>
            <color indexed="81"/>
            <rFont val="Tahoma"/>
            <family val="2"/>
          </rPr>
          <t>Jose David Freyle Varela:</t>
        </r>
        <r>
          <rPr>
            <sz val="9"/>
            <color indexed="81"/>
            <rFont val="Tahoma"/>
            <family val="2"/>
          </rPr>
          <t xml:space="preserve">
(SUMATORIA TOTAL AVANCE META DE PRODUCTOS)</t>
        </r>
      </text>
    </comment>
    <comment ref="AJ1" authorId="0" shapeId="0" xr:uid="{2F157A18-837F-4717-9815-AF38C5F3137B}">
      <text>
        <r>
          <rPr>
            <b/>
            <sz val="9"/>
            <color indexed="81"/>
            <rFont val="Tahoma"/>
            <family val="2"/>
          </rPr>
          <t xml:space="preserve">Jose David Freyle Varela:
</t>
        </r>
        <r>
          <rPr>
            <sz val="9"/>
            <color indexed="81"/>
            <rFont val="Tahoma"/>
            <family val="2"/>
          </rPr>
          <t xml:space="preserve">(% PRESUPUESTO EJECUTADO / PRESUPUESTO PROYECTADO)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ejecuciones(1)" description="Conexión a la consulta 'ejecuciones' en el libro." type="5" refreshedVersion="8" background="1" saveData="1">
    <dbPr connection="Provider=Microsoft.Mashup.OleDb.1;Data Source=$Workbook$;Location=ejecuciones;Extended Properties=&quot;&quot;" command="SELECT * FROM [ejecuciones]"/>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<sst xmlns="http://schemas.openxmlformats.org/spreadsheetml/2006/main" count="11103" uniqueCount="1396">
  <si>
    <t>DEPENDENCIA</t>
  </si>
  <si>
    <t xml:space="preserve">LINEA ESTRATEGICA </t>
  </si>
  <si>
    <t>COMPONENTE</t>
  </si>
  <si>
    <t xml:space="preserve"> PROGRAMA</t>
  </si>
  <si>
    <t>CODIGO DE PROGRAMA</t>
  </si>
  <si>
    <t>PROG MANUAL GASTO PROGRAMA</t>
  </si>
  <si>
    <t>NOMBRE SECTOR FUT</t>
  </si>
  <si>
    <t>NUMERO INDICADOR</t>
  </si>
  <si>
    <t>INDICADOR PERZONALIZADO</t>
  </si>
  <si>
    <t>CODIGO DE PRODUCTO</t>
  </si>
  <si>
    <t>PRODUCTO</t>
  </si>
  <si>
    <t xml:space="preserve"> INDICADOR DE PRODUCTO</t>
  </si>
  <si>
    <t>UNIDAD DE MEDIDA</t>
  </si>
  <si>
    <t>LINEA BASE (Número)</t>
  </si>
  <si>
    <t>AÑO</t>
  </si>
  <si>
    <t xml:space="preserve">FUENTE </t>
  </si>
  <si>
    <t>META PRODUCTO ESPERADO CUATRENIO (2024 - 2027)</t>
  </si>
  <si>
    <t>AVANCE META FINAL PRODUCTO  2024</t>
  </si>
  <si>
    <t>2024 VS CUATRENIO</t>
  </si>
  <si>
    <t>2025 VS CUATRENIO</t>
  </si>
  <si>
    <t>AVANCE ACUMULADO</t>
  </si>
  <si>
    <t>FUENTE DE FINANCIACION</t>
  </si>
  <si>
    <t>BOLÍVAR ME ENAMORA  CON  ATENCIÓN A VÍCTMAS</t>
  </si>
  <si>
    <t>ATENCIÓN, ASISTENCIA  Y REPARACIÓN INTEGRAL A LAS VÍCTIMAS</t>
  </si>
  <si>
    <t>4101</t>
  </si>
  <si>
    <t>EQUIPAMENTO</t>
  </si>
  <si>
    <t>NUMERO</t>
  </si>
  <si>
    <t>DNP</t>
  </si>
  <si>
    <t>N/A</t>
  </si>
  <si>
    <t>BOLIVAR ME ENAMORA CON JUSTICIA SOCIAL; CIERRE DE BRECHAS Y CALIDAD DE VIDA PARA TODOS</t>
  </si>
  <si>
    <t>BOLIVAR ME ENAMORA CON INSTITUCIONALIDAD FUERTE; TRANSPARENCIA COMO BASE DE UNA BUENA GESTION</t>
  </si>
  <si>
    <t>BOLIVAR ME ENAMORA CON CRECIMIENTO ECONOMICO Y OPORTUNIDAD DE EMPLEO PARA TODOS</t>
  </si>
  <si>
    <t xml:space="preserve"> CULTURA DE PAZ</t>
  </si>
  <si>
    <t xml:space="preserve"> MEMORIA, SABERES Y TERRITORIOS BIOCULTURALES</t>
  </si>
  <si>
    <t xml:space="preserve"> ECONOMÍA POPULAR CULTURAL</t>
  </si>
  <si>
    <t xml:space="preserve"> INFRAESTRUCTURAS CULTURALES PARA LA VIDA</t>
  </si>
  <si>
    <t>BOLIVAR ME ENAMORA CON TRANSICION ENERGETICA Y GESTION AMBIETNAL DE EXCELENCIA</t>
  </si>
  <si>
    <t>BOLIVAR ME ENAMORA CON PAZ Y ATENCION A VICTIMAS Y RECONCILIACION</t>
  </si>
  <si>
    <t>BOLIVAR ME ENAMORA CON SEGURIDAD Y CONVIVENCIA CIUDADANA</t>
  </si>
  <si>
    <t>CON EL CORAZON DE BOLIVAR ME ENAMORA, CON RESPETO Y JUSTICIA HACIA LAS COMUNIDADES NEGRAS AFROCOLOMBIANAS RAIZAL Y  PALENQUERAS DEL DEPARTAMENTO DE BOLIVAR" ¡ES AHORA O NUNCA!</t>
  </si>
  <si>
    <t>ICULTUR</t>
  </si>
  <si>
    <t>OAGRD</t>
  </si>
  <si>
    <t>UNIBAC</t>
  </si>
  <si>
    <t>IDERBOL</t>
  </si>
  <si>
    <t>4001</t>
  </si>
  <si>
    <t>4599</t>
  </si>
  <si>
    <t>4502</t>
  </si>
  <si>
    <t>4002</t>
  </si>
  <si>
    <t>1709</t>
  </si>
  <si>
    <t>1702</t>
  </si>
  <si>
    <t>4503</t>
  </si>
  <si>
    <t>1204</t>
  </si>
  <si>
    <t>2202</t>
  </si>
  <si>
    <t>4103</t>
  </si>
  <si>
    <t>3702</t>
  </si>
  <si>
    <t>3502</t>
  </si>
  <si>
    <t>1704</t>
  </si>
  <si>
    <t>4102</t>
  </si>
  <si>
    <t>1202</t>
  </si>
  <si>
    <t>1203</t>
  </si>
  <si>
    <t>1903</t>
  </si>
  <si>
    <t>1905</t>
  </si>
  <si>
    <t>2201</t>
  </si>
  <si>
    <t>3905</t>
  </si>
  <si>
    <t>3906</t>
  </si>
  <si>
    <t>3999</t>
  </si>
  <si>
    <t>4501</t>
  </si>
  <si>
    <t>PROYECTOS DE TITULACIÓN Y LEGALIZACIÓN DE PREDIOS</t>
  </si>
  <si>
    <t>PROGRAMAS DE CAPACITACIÓN Y ASISTENCIA TÉCNICA ORIENTADOS AL DESARROLLO EFICIENTE DE LAS COMPETENCIAS DE LEY</t>
  </si>
  <si>
    <t>INSTANCIAS O ESPACIOS DE PARTICIPACIÓN</t>
  </si>
  <si>
    <t>AGROPECUARIO</t>
  </si>
  <si>
    <t>VIVIENDA</t>
  </si>
  <si>
    <t>FORMACIÓN, CAPACITACIÓN E INVESTIGACIÓN ARTÍSTICA Y CULTURAL</t>
  </si>
  <si>
    <t>FOMENTO, APOYO Y DIFUSIÓN DE EVENTOS Y EXPRESIONES ARTÍSTICAS Y CULTURALES</t>
  </si>
  <si>
    <t xml:space="preserve">FORMACIÓN, CAPACITACIÓN E INVESTIGACIÓN ARTÍSTICA Y CULTURAL </t>
  </si>
  <si>
    <t xml:space="preserve">PROMOCIÓN DEL DESARROLLO TURÍSTICO </t>
  </si>
  <si>
    <t xml:space="preserve">PROMOCIÓN DEL DESARROLLO </t>
  </si>
  <si>
    <t xml:space="preserve">ATENCIÓN Y APOYO A LA MUJER </t>
  </si>
  <si>
    <t xml:space="preserve">SERVICIOS PÚBLICOS DIFERENTES A ACUEDUCTO ALCANTARILLADO Y ASEO (SIN INCLUIR PROYECTOS DE VIVIENDA DE INTERÉS SOCIAL) </t>
  </si>
  <si>
    <t xml:space="preserve">OBRAS DE ELECTRIFICACIÓN RURAL </t>
  </si>
  <si>
    <t>ATENCIÓN A GRUPOS VULNERABLES - PROMOCIÓN SOCIAL</t>
  </si>
  <si>
    <t xml:space="preserve">ATENCIÓN A GRUPOS VULNERABLES - PROMOCIÓN SOCIAL </t>
  </si>
  <si>
    <t>EDUCACIÓN SUPERIOR</t>
  </si>
  <si>
    <t xml:space="preserve">DESARROLLO DE PROGRAMAS Y PROYECTOS PRODUCTIVOS EN EL MARCO DEL PLAN AGROPECUARIO  </t>
  </si>
  <si>
    <t>JUSTICIA Y SEGURIDAD</t>
  </si>
  <si>
    <t xml:space="preserve">PRESTACION DE SERVICIOS DE SALUD PARA LA POBLACIÓN POBRE NO ASEGURADA </t>
  </si>
  <si>
    <t xml:space="preserve">VIGILANCIA Y CONTROL EN SALUD PUBLICA </t>
  </si>
  <si>
    <t xml:space="preserve">INSPECCIÓN, VIGILANCIA Y CONTROL SANITARIO </t>
  </si>
  <si>
    <t xml:space="preserve">CONVIVENCIA SOCIAL  Y SALUD MENTAL </t>
  </si>
  <si>
    <t xml:space="preserve">GESTIÓN DIFERENCIAL DE POBLACIONES VULNERABLES </t>
  </si>
  <si>
    <t xml:space="preserve">SALUD PÚBLICA </t>
  </si>
  <si>
    <t xml:space="preserve">PROTECCIÓN INTEGRAL A LA PRIMERA INFANCIA </t>
  </si>
  <si>
    <t xml:space="preserve">DESARROLLO INTEGRAL DE LAS NIÑAS, NIÑOS </t>
  </si>
  <si>
    <t xml:space="preserve">ETNIA, DISCAPACIDAD, GÉNERO, NIÑEZ, ADOLESCENCIA, PERSONAS MAYORES </t>
  </si>
  <si>
    <t xml:space="preserve">GESTIÓN DEL RIESGO (PREVENCIÓN Y ATENCIÓN INTEGRAL EN SSR DESDE UN ENFOQUE DE DERECHOS) </t>
  </si>
  <si>
    <t xml:space="preserve">GESTIÓN DEL RIESGO (SITUACIONES DE SALUD RELACIONADAS CON CONDICIONES AMBIENTALES) </t>
  </si>
  <si>
    <t xml:space="preserve">TUBERCULOSIS </t>
  </si>
  <si>
    <t xml:space="preserve">LEPRA O HANSEN </t>
  </si>
  <si>
    <t xml:space="preserve">GESTIÓN DEL RIESGO EN ENFERMEDADES INMUNOPREVENIBLES - PAI </t>
  </si>
  <si>
    <t xml:space="preserve">GESTIÓN EN SALUD PUBLICA </t>
  </si>
  <si>
    <t xml:space="preserve">PROMOCIÓN DE LA SALUD (MODOS, CONDICIONES Y ESTILOS DE VIDA SALUDABLES) </t>
  </si>
  <si>
    <t xml:space="preserve">VIDA SALUDABLE Y CONDICIONES NO TRANSMISIBLES </t>
  </si>
  <si>
    <t xml:space="preserve">GESTIÓN DEL RIESGO (CONDICIONES CRÓNICAS PREVALENTES) </t>
  </si>
  <si>
    <t xml:space="preserve">DISCAPACIDAD </t>
  </si>
  <si>
    <t xml:space="preserve">VICTIMAS DEL CONFLICTO ARMADO </t>
  </si>
  <si>
    <t xml:space="preserve">DESARROLLO DE CAPACIDADES PARA LA GESTION DE SALUD PUBLICA </t>
  </si>
  <si>
    <t xml:space="preserve">ENFERMEDADES TRANSMITIDAS POR VECTORES-ETV </t>
  </si>
  <si>
    <t xml:space="preserve">MEJORAMIENTO DE VÍAS </t>
  </si>
  <si>
    <t xml:space="preserve">CALIDAD - MATRÍCULA </t>
  </si>
  <si>
    <t xml:space="preserve">COBERTURA </t>
  </si>
  <si>
    <t xml:space="preserve">EFICIENCIA EN LA ADMINISTRACIÓN DEL SERVICIO EDUCATIVO </t>
  </si>
  <si>
    <t xml:space="preserve">FOMENTO Y APOYO A LA APROPIACIÓN DE TECNOLOGÍA EN PROCESOS EMPRESARIALES </t>
  </si>
  <si>
    <t xml:space="preserve">INSTANCIAS O ESPACIOS DE PARTICIPACIÓN </t>
  </si>
  <si>
    <t xml:space="preserve">PROMOCIÓN DE ASOCIACIONES Y ALIANZAS PARA EL DESARROLLO EMPRESARIAL E INDUSTRIAL </t>
  </si>
  <si>
    <t xml:space="preserve">PROTECCIÓN DEL PATRIMONIO CULTURAL  </t>
  </si>
  <si>
    <t>CONSTRUCCIÓN, MANTENIMIENTO Y ADECUACIÓN DE LA INFRAESTRUCTURA ARTÍSTICA Y CULTURAL</t>
  </si>
  <si>
    <t xml:space="preserve">AMBIENTAL </t>
  </si>
  <si>
    <t>PROMOCIÓN DEL DESARROLLO </t>
  </si>
  <si>
    <t>4001007</t>
  </si>
  <si>
    <t>4599031</t>
  </si>
  <si>
    <t>4502001</t>
  </si>
  <si>
    <t>4599025</t>
  </si>
  <si>
    <t>4599032</t>
  </si>
  <si>
    <t>4599006</t>
  </si>
  <si>
    <t>4599029</t>
  </si>
  <si>
    <t>2202063</t>
  </si>
  <si>
    <t>4003018, 4003019 y 4003020</t>
  </si>
  <si>
    <t>4003015, 4003016 y 4003017</t>
  </si>
  <si>
    <t>4003002</t>
  </si>
  <si>
    <t>4001001</t>
  </si>
  <si>
    <t>4002014</t>
  </si>
  <si>
    <t>FORMALIZACIÓN DE LA ACTIVIDAD MINERA EN EL DEPARTAMENTO DE BOLIVAR</t>
  </si>
  <si>
    <t>ASISTIR TECNICA Y TECNOLOGICAMENTE A LOS PEQUEÑOS MINEROS EN EL SUR DE BOLÍVAR</t>
  </si>
  <si>
    <t>REDUCIR LOS INDICES DE ACCIDENTABILIDAD Y LOS RIESGOS ASOCIADOS A LA ACTIVIDAD MINERA, MEDIANTE LA DOTACIÓN DE EPP A LOS PEQUEÑOS MINEROS EN EL SUR DE BOLÍVAR</t>
  </si>
  <si>
    <t>PREVENCIÓN DEL TRABAJO INFANTIL Y FORTALECIMIENTO SOCIAL Y ECONOMICO DE LA MUJER MINERA</t>
  </si>
  <si>
    <t>AUMENTAR LA COBERTURA GAS NATURAL DEL DEPARTAMENTO DE BOLÍVAR</t>
  </si>
  <si>
    <t>2101016</t>
  </si>
  <si>
    <t>AUMENTAR LA COBERTURA ELECTRICA CON SISTEMA DE ENERGÍA RENOVABLE DEL DEPARTAMENTO DE BOLÍVAR</t>
  </si>
  <si>
    <t>AUMENTAR LA COBERTURA ELECTRICA CON SISTEMA DE ENERGÍA CONVENCIONAL EN EL DEPARTAMENTO DE BOLÍVAR</t>
  </si>
  <si>
    <t>2102045</t>
  </si>
  <si>
    <t>4103057</t>
  </si>
  <si>
    <t>4503003</t>
  </si>
  <si>
    <t>4503016</t>
  </si>
  <si>
    <t>4503019</t>
  </si>
  <si>
    <t>4503028</t>
  </si>
  <si>
    <t>4503022</t>
  </si>
  <si>
    <t>4503023</t>
  </si>
  <si>
    <t>4503018</t>
  </si>
  <si>
    <t>2202072</t>
  </si>
  <si>
    <t>2202066</t>
  </si>
  <si>
    <t>4103062</t>
  </si>
  <si>
    <t>4101038</t>
  </si>
  <si>
    <t>4103054</t>
  </si>
  <si>
    <t>4302001</t>
  </si>
  <si>
    <t>4302002</t>
  </si>
  <si>
    <t>4302073</t>
  </si>
  <si>
    <t>4302075</t>
  </si>
  <si>
    <t>4302004</t>
  </si>
  <si>
    <t>4301001</t>
  </si>
  <si>
    <t>4301004</t>
  </si>
  <si>
    <t>4302074</t>
  </si>
  <si>
    <t>4301007</t>
  </si>
  <si>
    <t>4301032</t>
  </si>
  <si>
    <t>4301035</t>
  </si>
  <si>
    <t>4301037</t>
  </si>
  <si>
    <t>4301038</t>
  </si>
  <si>
    <t>4302062</t>
  </si>
  <si>
    <t>4502025</t>
  </si>
  <si>
    <t>450202207</t>
  </si>
  <si>
    <t>4599030</t>
  </si>
  <si>
    <t>4502034</t>
  </si>
  <si>
    <t>1202002</t>
  </si>
  <si>
    <t>1202004</t>
  </si>
  <si>
    <t>1202005</t>
  </si>
  <si>
    <t>3205023</t>
  </si>
  <si>
    <t>4501049</t>
  </si>
  <si>
    <t>1903012</t>
  </si>
  <si>
    <t>1905042</t>
  </si>
  <si>
    <t>1905023</t>
  </si>
  <si>
    <t>1905049</t>
  </si>
  <si>
    <t>1704001</t>
  </si>
  <si>
    <t>1704010</t>
  </si>
  <si>
    <t>2201070</t>
  </si>
  <si>
    <t>2201035</t>
  </si>
  <si>
    <t>2201049</t>
  </si>
  <si>
    <t>2201056</t>
  </si>
  <si>
    <t>2201061</t>
  </si>
  <si>
    <t>2201067</t>
  </si>
  <si>
    <t>2201074</t>
  </si>
  <si>
    <t>2201060</t>
  </si>
  <si>
    <t>2201051</t>
  </si>
  <si>
    <t>2201052</t>
  </si>
  <si>
    <t>2201069</t>
  </si>
  <si>
    <t>2201022</t>
  </si>
  <si>
    <t>2201015</t>
  </si>
  <si>
    <t>2201013</t>
  </si>
  <si>
    <t>3905007</t>
  </si>
  <si>
    <t>3906011</t>
  </si>
  <si>
    <t>3999054</t>
  </si>
  <si>
    <t>2301034</t>
  </si>
  <si>
    <t>2301062</t>
  </si>
  <si>
    <t xml:space="preserve">IMPLEMENTACIÓN  DE LA MARCA BOLÍVAR A TRAVÉS DE  LA CURADURÍA Y VENTA DE PRODUCTOS ARTESANALES Y AGRO INDUSTRIALES CUYO ORIGEN SE GENERE EN LOS MUNICIPIOS DEL DEPARTAMENTO DE BOLÍVAR                                                                                                                                                                                                                                                                                       APERTURA DE TIENDA DE MARCA BOLÍVAR                   </t>
  </si>
  <si>
    <t>2202067</t>
  </si>
  <si>
    <t>3603002</t>
  </si>
  <si>
    <t>4101095</t>
  </si>
  <si>
    <t>4103048</t>
  </si>
  <si>
    <t>3301063</t>
  </si>
  <si>
    <t>N/D</t>
  </si>
  <si>
    <t>ND</t>
  </si>
  <si>
    <t>Sin dato</t>
  </si>
  <si>
    <t>NA</t>
  </si>
  <si>
    <t>SADR</t>
  </si>
  <si>
    <t>ADR, SADR</t>
  </si>
  <si>
    <t>ESTACIÓN BAJO MAGDALENA AUNAP, SADR</t>
  </si>
  <si>
    <t>Secretaria General - Dirección Administrativa Logistica - DAL</t>
  </si>
  <si>
    <t>Gobernación de Bolívar</t>
  </si>
  <si>
    <t>Secretaria de Movilidad</t>
  </si>
  <si>
    <t>S. de la Mujer</t>
  </si>
  <si>
    <t>Informe Secretaria de la Mujer Para la Equidad de Género y la Gestión Social 2023</t>
  </si>
  <si>
    <t>Plan de Desarrollo 2020-2023 Bolívar Primero</t>
  </si>
  <si>
    <t>SECT VICTIMAS</t>
  </si>
  <si>
    <t>UARIV</t>
  </si>
  <si>
    <t>UDC</t>
  </si>
  <si>
    <t>SENA - GOBOL</t>
  </si>
  <si>
    <t>SENA</t>
  </si>
  <si>
    <t>SECT AGRICULTURA</t>
  </si>
  <si>
    <t>Junta Departamental de Bomberos</t>
  </si>
  <si>
    <t>Registraduría Nacional del Estado Civil</t>
  </si>
  <si>
    <t>Secretaria del Interior y Alcaldias municipales</t>
  </si>
  <si>
    <t>Secretaria del Interior</t>
  </si>
  <si>
    <t>Dirección Nacional de Libertad Religiosa de Mininterior</t>
  </si>
  <si>
    <t>Min Justicia</t>
  </si>
  <si>
    <t>Oficina del Alto Comisionado para la Paz</t>
  </si>
  <si>
    <t>Defensoria del Pueblo</t>
  </si>
  <si>
    <t>Debol</t>
  </si>
  <si>
    <t>Medicina Legal y DANE</t>
  </si>
  <si>
    <t>Dirección de Aseguramiento y Prestación de Servicios - Secretaría de Salud de Bolívar</t>
  </si>
  <si>
    <t>BDUA - SISPRO MSPS</t>
  </si>
  <si>
    <t>IVC - SSDB</t>
  </si>
  <si>
    <t>Laboratorio de Salud Pública-SSDB</t>
  </si>
  <si>
    <t>Secretaría de Salud de Bolívar</t>
  </si>
  <si>
    <t>Gestión programática y PIC - SSDB</t>
  </si>
  <si>
    <t>Salud Sexual y Reproductiva Secretaría de Salud de Bolívar</t>
  </si>
  <si>
    <t>Programa laboral  Secretaría de Salud de Bolívar</t>
  </si>
  <si>
    <t>Programa TBC HANSE - Secretaría de Salud</t>
  </si>
  <si>
    <t>PAI - Secretaría de Salud de Bolívar</t>
  </si>
  <si>
    <t>Sistema de Información - SSDB</t>
  </si>
  <si>
    <t>Vgilancia Salud Pública-Sistema de Información - SSDB</t>
  </si>
  <si>
    <t>Planeación - SSDB</t>
  </si>
  <si>
    <t>Seguridad alimentaria - SSDB</t>
  </si>
  <si>
    <t>Programa médicamentos-SSDB</t>
  </si>
  <si>
    <t>Programa envejecimiento y vejez- SSDB</t>
  </si>
  <si>
    <t>Componente de salud cáncer - SSDB</t>
  </si>
  <si>
    <t>Componente de salud cardiovascular y metabólico -SSDB</t>
  </si>
  <si>
    <t>Programa de salud bucal</t>
  </si>
  <si>
    <t>Programa de salud bucal-SSDB</t>
  </si>
  <si>
    <t>Programa de discapacidad-SSDB</t>
  </si>
  <si>
    <t>Programa de Víctimas - SSDB</t>
  </si>
  <si>
    <t>Participación social - SSDB</t>
  </si>
  <si>
    <t>Programa de enfermedades endemoepidemicas -SSDB</t>
  </si>
  <si>
    <t xml:space="preserve">Programa de enfermedades endemoepidemicas </t>
  </si>
  <si>
    <t>CRUE- Secretaría de Salud de Bolívar</t>
  </si>
  <si>
    <t>Sec Educación</t>
  </si>
  <si>
    <t>Ministerio de Educación</t>
  </si>
  <si>
    <t>Secretaría de  Educación</t>
  </si>
  <si>
    <t>Secretaria de Educación</t>
  </si>
  <si>
    <t>SECRETARIA PRIVADA</t>
  </si>
  <si>
    <t xml:space="preserve"> Dirección de Ambiente y Desarrollo Sostenible</t>
  </si>
  <si>
    <t>EPA CARTAGENA</t>
  </si>
  <si>
    <t>SECRETARIA DE
HABITAT - MEDIO
AMBIENTE</t>
  </si>
  <si>
    <t>PAI CARDIQUE</t>
  </si>
  <si>
    <t>Dirección de Ambiente y Desarrollo Sostenible</t>
  </si>
  <si>
    <t>Ministerio de Justicia y del Derecho</t>
  </si>
  <si>
    <t xml:space="preserve">ICBF </t>
  </si>
  <si>
    <t>META PRODUCTO ESPERADO
2026</t>
  </si>
  <si>
    <t>AVANCE META FINAL PRODUCTO  2025</t>
  </si>
  <si>
    <t>TITULACIÓN DE 1000 PREDIOS EN EL DEPARTAMENTO DE BOLÍVAR</t>
  </si>
  <si>
    <t>PROGRAMA SOPORTE PARA ECOSISTEMAS DE PLANEACIÓN  Y ANÁLISIS DE DATOS</t>
  </si>
  <si>
    <t>APOYO LOGISTICO Y ADMINISTRATIVO DEL CTP</t>
  </si>
  <si>
    <t>1. SISTEMA DE INFORMACIÓN GEOGRAFRICA. 
2. SISTEMA DE SEGUIMIENTO A POLITICAS PÚBLICAS
3. SISTEMA INTEGRAL DE PLANEACIÓN</t>
  </si>
  <si>
    <t xml:space="preserve">FORTALECIMIENTO INSTITUCIONAL: OFERTA INSTITUCIONAL A LOS MUNICIPIOS. BANCO DE PROYECTOS, SISBEN, INFORMACIÓN GEOGRAFICA, ESTRATIFICACIÓN, </t>
  </si>
  <si>
    <t>FORMULACIÓN DE POLITICA PÚBLICA SOBRE VOCACIÓN DEL SUELO</t>
  </si>
  <si>
    <t>ESTUDIOS DE PREINVERSIÓN PARA IMPULSAR CATASTRO MULTIPROPOSITO</t>
  </si>
  <si>
    <t>REHABILITAR, COMPLEMENTAR Y/O MODERNIZAR 1000 HECTÁREAS DE DISTRITOS CON   ADECUACIÓN DE TIERRAS</t>
  </si>
  <si>
    <t>ENTREGAR 5 MAQUINARIA Y/O EQUIPOS</t>
  </si>
  <si>
    <t>APOYAR 20 ASOCIACIONES DE PEQUEÑOS PRODUCTORES PARA EL FOMENTO DE LA ASOCIATIVIDAD</t>
  </si>
  <si>
    <t>FORTALECER LAS CAPACIDADES TÉCNICAS, PRODUCTIVAS Y TECNOLÓGICAS DE 4.000  PRODUCTORES  MEDIANTE EXTENSIÓN AGROPECUARIA</t>
  </si>
  <si>
    <t xml:space="preserve">COFINANCIAR 20 PROYECTOS PRODUCTIVOS  </t>
  </si>
  <si>
    <t>REALIZAR 15 MERCADOS CAMPESINOS EN EL DEPARTAMENTO DE BOLÍVAR</t>
  </si>
  <si>
    <t xml:space="preserve">REALIZAR RUEDAS DE NEGOCIOS </t>
  </si>
  <si>
    <t>SEMBRAR 5.000.000 DE ALEVINOS EN CUERPOS DE AGUA DEL DEPARTAMENTO DE BOLÍVAR</t>
  </si>
  <si>
    <t>REALIZAR 2 JORNADAS ANUALES PARA LA EXPEDICIÓN DE PASAPORTES</t>
  </si>
  <si>
    <t>5 PLANES DE MANTENIMIENTO INTEGRAL, 1 POR SEDE POR AÑO, SEDES:  CAD, PROCLAMACIÓN, MODENA, MAGANGUE, EL CARMEN</t>
  </si>
  <si>
    <t>REALIZAR INTERVENCIÓN PARA RESTAURAR LOS BIENES DE INTERES CULTURAL - BIC EN PROPIEDAD DE LA GOBERNACIÓN, CASA DE LA ASAMBLEA, CASA DEL CONSULADO, COLEGIO COPPERATIVO, TEATRO MOMPOX.</t>
  </si>
  <si>
    <t>REALIZAR CONVOCATORIA PARA ENTREGAR BECAS PARA MAESTRIAS Y DOCTORADOS A LOS EMPLEADOS DE CARRERA ADMINISTRATIVA DE LA GOBERNACIÓN DE BOLÍVAR</t>
  </si>
  <si>
    <t>REALIZAR 2 ESTUDIOS O DISEÑOS</t>
  </si>
  <si>
    <t>AUMENTAR LA COBERTURA DE ALCANTARILLADO</t>
  </si>
  <si>
    <t>AUMENTAR LA COBERTURA DE ACUEDUCTO</t>
  </si>
  <si>
    <t>AUMENTAR ASISTENCIA TÉCNICA A MUNICIPIOS PARA LA PRESTACIÓN DE LOS SERVICIOS</t>
  </si>
  <si>
    <t>APOYO A LOS MUNICIPIOS Y/ O PREDIOS DE LA GOBERNACION, EN LA CONSTRUCCION Y ELABORACION DE PRODUCTOS ENCAMINADOS A LA LEGALIZACION DE PREDIOS FISCALES.</t>
  </si>
  <si>
    <t>ASIGNACION DE SUBSIDIOS PARCIALES BAJO LA MODALIDAD , EN COJUNTO CON CONSTRUCCTORES DONDE LA GOBERNACION COLOQUE EL LOTE Y SE ADJUDIQUE ESTE COMO SUBSIDIO PARCIAL DE LA VIVIENDA.</t>
  </si>
  <si>
    <t>CONSTRUIR 100 VIVIENDAS</t>
  </si>
  <si>
    <t>4 PROYECTOS URBANISTICOS APTOS PARA LA CONSTRUCCIÓN DE VIVIENDA</t>
  </si>
  <si>
    <t>CAPACITAR, INFORMAR, ASESORAR, Y APOYAR A LAS DIFERENTES COMUNIDADES PARA FACILITAR SU ACCESO A LOS SUBSIDIOS, PROGRAMAS DE AUTOCONSTRUCCION, PROCESOS DE MEJORAMIENTO DE LA CALIDAD DE VIDA, ETC  QUE OFRECE EL ESTADO.</t>
  </si>
  <si>
    <t>DISMINUIR EL DEFICIT CUANTITATIVO DE VIVIENDA ATRAVEZ DE  A LA ASIGNACION DE UN SUBSIDIO FAMILIAR  /  APOYO FINANCIERO PARA ACCEDER A  MEJORAMIENTO, REPARACIÓN Y/O RECONSTRUCCIÓN DE  VIVIENDA.</t>
  </si>
  <si>
    <t xml:space="preserve">OFERTA EDUCATIVA ENTREGADA A AGENTES CULTURALES </t>
  </si>
  <si>
    <t xml:space="preserve"> BENEFICIO ECONÓMICO PERIÓDICO ENTREGADO A LOS CREADORES Y GESTORES CULTURALES</t>
  </si>
  <si>
    <t xml:space="preserve">ESTÍMULOS ECONÓMICOS ENTREGADOS A LOS ACTORES DEL SECTOR ARTÍSTICO Y CULTURAL, </t>
  </si>
  <si>
    <t>HACE REFERENCIA A LAS VISITAS DE ASISTENCIA TÉCNICA A LA INSTITUCIONALIDAD CULTURAL BRINDADAS A LOS CONSEJOS Y TERRITORIALES DE CULTURA Y A LOS GESTORES CULTURALES, EN TEMAS RELACIONADOS CON PROCESOS DE PLANEACIÓN, FORMULACIÓN DE PROYECTOS, FUENTES DE FINANCIACIÓN, FORMACIÓN Y PARTICIPACIÓN CIUDADANA.</t>
  </si>
  <si>
    <t>CORRESPONDE A LA GENERACIÓN DE CONDICIONES PARA LA CREACIÓN, GESTIÓN, PRODUCCIÓN, DIFUSIÓN, CIRCULACIÓN Y APROPIACIÓN DE LAS PRÁCTICAS ARTÍSTICAS Y CONTENIDOS CULTURALES MEDIÁTICOS. INCLUYE LA CREACIÓN DE OBRAS, COPRODUCCIONES Y LA PRODUCCIÓN Y CIRCULACIÓN DE EXHIBICIONES, DE LOS AGENTES DEL SECTOR ARTÍSTICO Y CULTURAL, ASÍ COMO LA CIRCULACIÓN DE CONTENIDOS CULTURALES MEDIÁTICOS APOYADOS POR EL MINISTERIO DE CULTURA.</t>
  </si>
  <si>
    <t>CORRESPONDE A LA ORGANIZACIÓN Y DESARROLLO DE  ACTIVIDADES CULTURALES DE CARÁCTER PATRIMONIAL, LITERARIO, ARTÍSTICO, MUSICAL, ENTRE OTROS. TAMBIÉN LA REALIZACIÓN DE EVENTOS Y ACTIVIDADES CON LIBREROS Y ORGANIZACIONES RESPONSABLES DE FERIAS. ASÍ COMO ACTIVIDADES CULTURALES PARA EL GOCE DE LOS CIUDADANOS.</t>
  </si>
  <si>
    <t>SE REFIERE A ACTIVIDADES CULTURALES RELACIONADAS CON LAS EXPOSICIONES QUE SE REALIZAN Y DE DEMÁS ACTIVIDADES DE INTERÉS EDUCATIVO EN LOS MUSEOS DEL MINISTERIO DE CULTURA UBICADOS EN LAS REGIONES DEL PAÍS (TALLERES DE DIBUJO, BORDADO, PINTURA AL OLEO, MÚSICA, CICLOS DE TEATRO, CONCIERTOS, CONFERENCIAS, ETC.).</t>
  </si>
  <si>
    <t>ASISTENCIAS TÉCNICAS A BIBLIOTECARIOS, ADMINISTRACIONES LOCALES, ENTIDADES PÚBLICAS Y PRIVADAS ENTRE OTROS, EN EL CAMPO DE LAS BIBLIOTECAS PÚBLICAS Y LA LECTURA.</t>
  </si>
  <si>
    <t xml:space="preserve">SON TODAS AQUELLAS INFRAESTRUCTURAS CULTURALES QUE SE CONSTRUYAN EN UN PREDIO O TERRENO DONDE NO EXISTEN ELEMENTOS O CONSTRUCCIONES PREVISTAS. </t>
  </si>
  <si>
    <t>EVENTOS REALIZADOS PARA INTERCAMBIO DE EXPERIENCIAS Y GENERACIÓN DE ALIANZAS ENTRE INICIATIVAS CLÚSTERES</t>
  </si>
  <si>
    <t>CORRESPONDE A DOCUMENTOS QUE CONTENGAN PLANES, ESTRATEGIAS, POLÍTICA PÚBLICAS SOBRE ASUNTOS DEL SECTOR.</t>
  </si>
  <si>
    <t>ASISTENCIA Y ACOMPAÑAMIENTO A LOS ENTES TERRITORIALES PARA LA PROMOCIÓN Y COMPETITIVIDAD TURÍSTICA DE SUS REGIONES.</t>
  </si>
  <si>
    <t>CORRESPONDE A CAMPAÑAS DE DIVULGACIÓN Y PROMOCIÓN DE LOS ATRACTIVOS TURÍSTICOS DE LA ZONAS, ASÍ COMO LAS ACTIVIDADES PARA EL POSICIONAMIENTO DE LAS REGIONES, DEPARTAMENTOS Y MUNICIPIOS COMO DESTINOS TURÍSTICOS.</t>
  </si>
  <si>
    <t>ASISTENCIA TÉCNICA DIRIGIDA A EMPRENDEDORES CON EMPRESAS EN ETAPA TEMPRANA (MENORES DE 5 AÑOS).</t>
  </si>
  <si>
    <t>CORRESPONDE A LA ASISTENCIA TÉCNICA QUE SE LES OFRECE A LAS UNIDADES PRODUCTIVAS CON EL FIN DE ALCANZAR MAYORES NIVELES DE PRODUCTIVIDAD, A TRAVÉS DE INTERVENCIONES EN EJES TALES COMO GESTIÓN DE LA CALIDAD, LOGÍSTICA, SOSTENIBILIDAD AMBIENTAL, PRODUCTIVIDAD OPERACIONAL, TRANSFORMACIÓN DIGITAL, EFICIENCIA ENERGÉTICA, PRODUCTIVIDAD LABORAL, DESARROLLO Y SOFISTICACIÓN DE PRODUCTOS, GESTIÓN COMERCIAL, ENTRE OTROS. CADA INTERVENCIÓN INCLUYE UN DIAGNÓSTICO, UN PLAN DE ACCIÓN Y UNA MEDICIÓN FINAL.</t>
  </si>
  <si>
    <t>DESARROLLO DE PROYECTOS DE SEÑALIZACIÓN VERTICAL, HORIZONTAL, REDUCTORES DE VOLOCIDAD, SEMAFORIZACIÓN ,INSTALACIÓN DE EQUIPOS ELECTRÓNICOS , ROCERÍA,MANTENIMIENTO Y REPARCHEO DE LAS VÍAS EN EL DEPARTAMENTO DE BOLÍVAR</t>
  </si>
  <si>
    <t>REALIZACIÓN DE CAMPAÑAS PEDAGOGICAS, ORIENTADAS A CONCIENTIZAR A LA POBLACIÓN DEL USO DEL CINTURON DE SEGURIDAD, CONTROL DE LÍMITES DE VELOCIDAD,GENERAR CULTURA CIUDADANA, MEJORA DE SITIOS CRITICOS INTERVENIDOS, CUMPLIMIENTO DE NORMAS DE SEGRURIDAD VIAL</t>
  </si>
  <si>
    <t xml:space="preserve">MEJORAR  LA INFRAESTRUCTURA Y HABILITAR  LOS AEROPUERTOS MONTEMARIANO  DEL CARMEN DE BOLÍVAR Y BARACOA DE MAGANGUE </t>
  </si>
  <si>
    <t>DESARROLLAR CAMPAÑAS A TRAVES DE PROYECTO DE CONCIENTIZACIÓN DE LA NO UTILIZACIÓN DE TRANSPORTE DE TRACCIÓN ANIMAL Y REEMPLAZO DE ESTE MEDIO IRREGULAR DE TRANSPORTE.</t>
  </si>
  <si>
    <t xml:space="preserve">INCREMENTAR EL NÚMERO DE BENEFICIADOS CON EDUCACIÓN Y/O CAPACITACIÓN EN TEMAS DE GRD </t>
  </si>
  <si>
    <t>BRINDARE ASISTENCIA TECNICA ANUALMENTE A LOS 46 COMITES MUNICIPALES DE GESTION DEL RIESGO DE DESASTRES, EN LA FORMULACION DE PROGRAMAS DE APOYO, ASESORÍAS, PLANES Y PROYECTOS.</t>
  </si>
  <si>
    <t>FORTALECER LAS ENTIDADES OPERATIVAS CON DOTACIONES Y EQUIPOS DE EMERGENCIAS Y DESASTRES.</t>
  </si>
  <si>
    <t>IMPLEMENTAR GRADUALMENTE  UN SISTEMA DE RECOLECCION DE DATOS DE EVENTOS NATURALES Y FACTORES AMBIENTALES PARA PROYECCION DE MEDIDAS DE INTERVENCIÓN</t>
  </si>
  <si>
    <t>PROPENDER POR DISMINUIR LA ENTREGA DE RECURSOS EN ESPECIE O MONETARIOS A LA POBLACIÓN AFECTADA POR SITUACIONES  DE EMERGENCIAS SANITARIAS, NATURALES,  EVENTOS CATASTRÓFICOS O CALAMIDAD PÚBLICA DECLARADA.</t>
  </si>
  <si>
    <t>IMPLEMENTAR ACCIONES DE MEDIDAS DE REDUCCION DEL RIESGO POR MEDIO DE INTERVENCIONES CORRECTIVAS CONSIDERANDO LAS SOLUCIONES BASADAS EN LA NATURALEZA (SBN) CON ENFASIS EN ECO-REDUCCION (ECO RRD)</t>
  </si>
  <si>
    <t>FORMULAR LA ESTRATEGIA DEPARTAMENAL (EDRE) PARA LA RESPUESTA DE EMERGENCIA, ARTICULADA CON EL PLAN DEPARTAMENTAL DE GESTION DEL RIESGO (PDGRD)</t>
  </si>
  <si>
    <t>IMPLEMENTAR GRADUALMENTE UN SISTEMA DE ALERTAS TEMPRANA Y MONITOREO POR FENOMENOS HIDROMETEREOLOGICOS CON COBERTURA DEPARTAMENTAL</t>
  </si>
  <si>
    <t xml:space="preserve">AMPLIACIÓN DE LA COBERTURA DE LOS PROGRAMAS DE PROYECCIÓN SOCIAL DE UNIBAC
</t>
  </si>
  <si>
    <t>INFRAESTRUCTURA DE LA UNIVERSIDAD DE BELLAS ARTES Y CIENCIAS DE BOLÍVAR (UNIBAC) EN MATUNA</t>
  </si>
  <si>
    <t>ACREDITACIÓN INSTITUCIONAL DE LA INSTITUCIÓN UNIVERSITARIA BELLAS ARTES Y CIENCIAS DE BOLÍVAR</t>
  </si>
  <si>
    <t>DISEÑO E IMPLEMENTACIÓN DE UN PROYECTO PRODUCTIVO DE HUERTAS ORGÁNICAS</t>
  </si>
  <si>
    <t>DESARROLLO DE UNA FERIA DE SERVICIOS PARA POBLACIÓN VULNERABLE CON ENFOQUE DIFERENCIAL</t>
  </si>
  <si>
    <t xml:space="preserve">DISEÑO E IMPLEMENTACIÓN DE UN PROYECTO PARA LA FORMACIÓN A NNA </t>
  </si>
  <si>
    <t>IMPLEMENTACIÓN DE  UNA ESCUELA DE FORMACIÓN</t>
  </si>
  <si>
    <t>CAMPAÑA PARA LA PROMOCIÓN DE LOS DERECHOS DE LA NNA</t>
  </si>
  <si>
    <t>APOYO A CENTROS DE PROTECCIÓN CON RECURSOS DE LA ESTAMPILLA DE BIENESTAR PARA EL ADULTO MAYOR</t>
  </si>
  <si>
    <t>APOYO A CENTROS DÍA CON RECURSOS DE LA ESTAMPILLA DE BIENESTAR PARA EL ADULTO MAYOR</t>
  </si>
  <si>
    <t>FORTALECIMIENTO DE CAPACIDADES PARA CUIDADORES DE PERSONA MAYOR Y PROMOCIÓN DEL BUEN TRATO.</t>
  </si>
  <si>
    <t>IMPLEMENTAR ACCIONES PARA LA DIGNIFICACIÓN  LAS PERSONAS MAYORES</t>
  </si>
  <si>
    <t>IMPLEMENTACIÓN DE CASA REFUGIO</t>
  </si>
  <si>
    <t>CREACIÓN DE ESPACIOS PARA LA ATENCIÓN ESPECIALIZADA A MUJERES</t>
  </si>
  <si>
    <t>ATENCIÓN A LAS VIOLENCIAS CONTRA LAS MUJERES EN EL DEPARTAMENTO DE BOLÍVAR.</t>
  </si>
  <si>
    <t>DESARROLLO DE UNA ESTRATEGIA DE PREVENCIÓN  DE LA VIOLENCIAS CONTRA LAS MUJERES</t>
  </si>
  <si>
    <t>ACCIONES  A MUJERES CUIDADORAS.</t>
  </si>
  <si>
    <t>ACCIONES PARA LA TRANSVERSALIZACIÓN DEL ENFOQUE DE GÉNERO</t>
  </si>
  <si>
    <t xml:space="preserve">PROCESOS DE FORMACIÓN EN ARTES, OFICIOS Y HABILIDADES PARA LA VIDA </t>
  </si>
  <si>
    <t xml:space="preserve">FOMENTAR LA PARTICIPACIÓN SOCIAL Y POLÍTICA DE LAS MUJERES </t>
  </si>
  <si>
    <t>CREACIÓN DE UNA ESTRATEGIA PARA PROMOVER LA EQUIDAD DE GÉNERO</t>
  </si>
  <si>
    <t>ATENCIÓN HUMANITARIA POR SUBSIDIARIEDAD</t>
  </si>
  <si>
    <t>DOTACIÓN DE ALBERGUE TEMPORAL A LAS VÍCTIMAS QUE SOLICITEN</t>
  </si>
  <si>
    <t xml:space="preserve">ASISTENCIA FUNERARIA </t>
  </si>
  <si>
    <t>JORNADAS DE ATENCIÓN Y ASISTENCIA ITINERANTE TRANSFORMADORAS DEL TERRITORIO</t>
  </si>
  <si>
    <t xml:space="preserve">MEJORAMIENTO Y/O COSTRUCCIÓN DE PUNTOS DE ATENCIÓN A VÍCTIMAS Y/O CENTRO REGIONAL DE ATENCIÓN A VÍCTIMAS </t>
  </si>
  <si>
    <t>BECAS PARA EL INGRESO DE LA EDUCACIÓN SUPERIOR ACORDE RESOLUCIÓN UDC CON ENFOQUE ETNICO Y DIFERENCIAL</t>
  </si>
  <si>
    <t>PROYECTOS PRODUCTIVOS A POBLACIÓN VICTIMA</t>
  </si>
  <si>
    <t>PROYECTOS PRODUCTIVOS CON ENFOQUE ÉTNICO Y DIFERENCIAL PARA LA GENERACIÓN DE INGRESOS</t>
  </si>
  <si>
    <t>ASISTENCIA TÉCNICA EN ELABORACIÓN DE PROYECTOS</t>
  </si>
  <si>
    <t xml:space="preserve">VÍCTIMAS COLOCADAS LABORALMENTE </t>
  </si>
  <si>
    <t>VÍCTIMAS DEL CONFLICTO ARMADO VINCULADAS CON CENTROS DE FORMACIÓN PARA EL TRABAJO Y DESARROLLO HUMANO CON ENFOQUE ETNICO Y DIFERENCIAL</t>
  </si>
  <si>
    <t>MEJORAMIENTO DE LAS CONDICIONES DE HABITABILIDAD A POBLACIÓN VÍCTIMA</t>
  </si>
  <si>
    <t>DESARROLLO DE PROYECTOS DE SEGURIDAD ALIMENTARIA PARA POBLACIÓN VÍCTIMA</t>
  </si>
  <si>
    <t>CONSTRUCCIÓN DE VIVIENDA NUEVA A POBLACIÓN VÍCTIMA RURAL Y URBANA</t>
  </si>
  <si>
    <t>ARTICULACIÓN CON LA SECRETARIA DE INTERIOR LA CONSTRUCCIÓN Y ACTUALIZACIÓN DEL PLAN INTEGRAL DE PREVENCIÓN Y PROTECCIÓN DE VIOLACIÓN DE LOS DERECHOS HUMANOS</t>
  </si>
  <si>
    <t>CONSTRUCCIÓN Y ACTUALIZACIÓN DEL PLAN DE CONTINGENCIA PARA LA ATENCIÓN INMEDIATA A VÍCTIMAS DEL CONFLICTO ARMADO</t>
  </si>
  <si>
    <t>ARTICULACIÓN CON SECRETARÍA DEL INTERIOR Y/O SECRETARIA DE IGUALDAD PARA DEFINIR LAS MEDIDAS PARA GARANTIZAR LOS DERECHOS A LA VIDA, LIBERTAD, INTEGRIDAD Y SEGURIDAD DE VÍCTIMAS DEFENSORAS Y DEFENSORES DE DERECHOS HUMANOS</t>
  </si>
  <si>
    <t>ARTICULAR CON SECRETARIA DEL INTERIOR PARA GARANTIZAR LA INCLUSIÓN DEL PLAN DE ACCIÓN PARA LA IMPLEMENTACIÓN Y TERRITORIALIZACIÓN DEL PROGRAMA INTEGRAL DE GARANTÍAS DE MUJERES LIDERESAS Y DEFENSORAS DE DERECHOS HUMANOS EN EL DEPARTAMENTO DE BOLÍVAR</t>
  </si>
  <si>
    <t>ASISTENCIA TÉCNICA PARA LA CONSTRUCCIÓN Y/O ACTUALIZACIÓN DE LOS PLANES DE PREVENCIÓN Y PROTECCIÓN Y CONTINGENCIA A MUNICIPIOS</t>
  </si>
  <si>
    <t>ACOMPAÑAR Y ARTICULAR EL SEGUIMIENTO DE LAS ALERTAS TEMPRANAS EMANADAS POR LA DEFENSORÍA DEL PUEBLO</t>
  </si>
  <si>
    <t>INFORMES DE ACOMPAÑAMIENTO Y SEGUIMIENTO PIRC</t>
  </si>
  <si>
    <t>ACCIONES PARA EL CUMPLIMIENTO DE LOS PIRC</t>
  </si>
  <si>
    <t>ACCIONES PARA EL RETORNO, REUBICACIONES Y/O INTEGRACIÓN LOCAL</t>
  </si>
  <si>
    <t>ACCIONES DE RECUPERACIÓN EMOCIONAL SOCIAL COMUNITARIA</t>
  </si>
  <si>
    <t>ACCIONES PARA CUMPLIMIENTO DE MEDIDAS DE SATISFACCIÓN, REPARACIÓN SIMBÓLICA Y CONSTRUCCIÓN DE LA MEMORIA HISTÓRICA.</t>
  </si>
  <si>
    <t>SEGUIMIENTO AL CUMPLIMIENTO DE SENTENCIAS DE RESTITUCIÓN DE TIERRAS</t>
  </si>
  <si>
    <t xml:space="preserve">CONSOLIDACIÓN DE INFORMACIÓN DE COMUNIDADES CON RUTA CAMPESINA Y ÉTNICAS </t>
  </si>
  <si>
    <t>ESTRATEGIA DE IDENTIFICACIÓN DE VÍCTIMAS Y SU NÚCLEO FAMILIAR CON SENTENCIAS DE RESTITUCIÓN DE TIERRAS</t>
  </si>
  <si>
    <t xml:space="preserve">ARTICULACIÓN CON DIRECCIÓN DE VIVIENDA  PARA LA IMPLEMENTACIÓN DE PROGRAMAS DE CONSTRUCCIÓN Y MEJORAMIENTO DE VIVIENDA URBANA Y RURAL PARA ATENDER LAS SENTENCIAS DE RESTITUCIÓN  </t>
  </si>
  <si>
    <t xml:space="preserve">ARTICULACIÓN CON SECRETARÍA DE HABITAD  PARA LA IMPLEMENTACIÓN DE PROGRAMAS DE CONSTRUCCIÓN Y MEJORAMIENTO DE VIVIENDA URBANA Y RURAL PARA ATENDER LAS SENTENCIAS DE RESTITUCIÓN  </t>
  </si>
  <si>
    <t>ACCIONES INTERINSTITUCIONALES  CON SECRETARIA DE AGRICULTURA, AGENCIA NACIONAL DE TIERRAS, INSTITUTO GEOGRÁFICO AGUSTÍN CODAZZI, SUPERINTENDENCIA DE NOTARIADO Y REGISTRO, CON EL FIN DE FORTALECER LOS PROCESOS DE REGULARIZACIÓN DE LA PROPIEDAD RURAL.</t>
  </si>
  <si>
    <t>ESPACIOS DE PARTICIPACIÓN E INCIDENCIA  EN LA IMPLEMENTACIÓN DE LA POLÍTICA PÚBLICA DE VÍCTIMAS POR PARTE DE LA MESA DEPARTAMENTAL DE VÍCTIMAS</t>
  </si>
  <si>
    <t>ASISTENCIA TÉCNICA A LAS MESAS MUNICIPALES</t>
  </si>
  <si>
    <t>PLAN DE ACCIÓN DE MESA DEPARTAMENTAL CONCERTADO Y EJECUTADO</t>
  </si>
  <si>
    <t>ASISTENCIA TÉCNICA A ENTIDADES TERRITORIALES EN PROTOCOLOS DE PARTICIPACIÓN, LEY 1448 Y DECRETOS REGLAMENTARIOS</t>
  </si>
  <si>
    <t>ASISTENCIA TÉCNICA MESAS MUNICIPALES DE VÍCTIMAS Y ENTIDADES TERRITORIALES EN DECRETOS LEY 4635 Y 4633 DE 2011 PARA COMUNIDADES ÉTNICAS</t>
  </si>
  <si>
    <t>ASISTENCIA TÉCNICA A MUNICIPIOS PARA LA CARACTERIZACIÓN DE LAS VÍCTIMAS CON ENFOQUE DIFERENCIAL Y ÉTNICO</t>
  </si>
  <si>
    <t>SEGUIMIENTO DEL MODELO DE GESTIÓN TRANSVERSAL PARA GARANTIZAR LA IMPLEMENTACIÓN DE LA POLÍTICA PÚBLICA DE VÍCTIMAS Y GARANTÍAS DE NO REPETICIÓN</t>
  </si>
  <si>
    <t>SISTEMAS DE INFORMACIÓN ACTUALIZADOS EN LAS PLATAFORMAS ACORDES A LOS CRONOGRAMAS DEL ORDEN NACIONAL</t>
  </si>
  <si>
    <t>ASISTENCIA TÉCNICA A
MUNICIPIOS PARA LA
FORMULACIÓN, EJECUCIÓN Y
SEGUIMIENTO DEL PLAN DE
ACCIÓN TERRITORIAL,
CONTINGENCIA, PREVENCIÓN Y
PROTECCIÓN.</t>
  </si>
  <si>
    <t>FUNCIONARIOS SENSIBILIZADOS EN TEMA DE ATENCIÓN A VÍCTIMAS,  DERECHOS HUMANOS, PAZ Y RECONCILIACIÓN</t>
  </si>
  <si>
    <t>SENSIBILIZACIÓN A ENLACES MUNICIPALES DE VÍCTIMAS DE LAS ALCALDÍAS EN ATENCIÓN A VÍCTIMAS CON ENFOQUE DIFERENCIAL</t>
  </si>
  <si>
    <t>GESTIÓN DE PROYECTO DE PAZ, RECONCILIACIÓN Y MEMORIA HISTÓRICA PARA MUNICIPIOS PDET</t>
  </si>
  <si>
    <t>JORNADAS PARA PROMOVER LA CULTURA DE LA LEGALIDAD PARA LA SUSTITUCIÓN DE ECONOMÍAS ILÍCITAS</t>
  </si>
  <si>
    <t>JORNADAS DE LECTURA PARA LA PAZ</t>
  </si>
  <si>
    <t>GESTIONES ANTE LA SECRETARIA DE HABITAT Y EL MINISTERIO PÚBLICO PARA LA IMPLEMENTACIÓN DE PROGRAMAS DE CONSTRUCCIÓN Y MEJORAMIENTO DE VIVIENDA URBANA Y RURAL PARA ATENDER A POBLACIÓN FIRMANTE DE PAZ</t>
  </si>
  <si>
    <t>FORTALECIMIENTO Y FUNCIONAMIENTO DEL CONSEJO DE PAZ DE BOLÍVAR</t>
  </si>
  <si>
    <t>RUEDAS DE NEGOCIO PARA LA PROMOCIÓN Y COMERCIALIZACIÓN DE LOS PROYECTOS PRODUCTIVOS DE LOS FIRMANTES DE PAZ</t>
  </si>
  <si>
    <t>REALIZACIÓN DE LA MESA TÉCNICA DE REINCORPORACIÓN DEL DEPARTAMENTO DE BOLÍVAR</t>
  </si>
  <si>
    <t>FORTALECER LAS GARANTÍAS PARA LA PARTICIPACIÓN POLÍTICA DE DIVERSOS SECTORES, ENTRE ELLOS, MUJERES Y EXCOMBATIENTES</t>
  </si>
  <si>
    <t>CORRESPONDE A LA PREPARACIÓN PARA LAS COMPETENCIAS DE ALTO RENDIMIENTO DEPORTIVAS QUE DEBE GARANTIZARLE AL DEPORTISTA UN ENTRENADOR, PREPARADOR FISICO,CIENCIAS APLICADAS ( FISIOTERAPEUTA, NUTRICIONISTA, MEDICO DEPORTOLOGO, ORTOPEDA, PSICOLOGO), TRADUCTORES, AYUDAS EROGENICAS, UNA CONCENTRACIÓN DEPORTIVA PARA SU ENTRENAMIENTO Y HOSPEDAJE</t>
  </si>
  <si>
    <t>CORRESPONDE A LOS ESTÍMULOS ECONÓMICOS ENTREGADOS A LOS DEPORTISTAS PARA QUE ÉSTOS TENGAN UNA BUENA PREPARACIÓN Y OPORTUNIDADES PARA COMPETIR. ES EL PROMEDIO DE ESTIMULOS ENTREGADOS A LOS DEPORTISTAS POR CADA VIGENCIA.</t>
  </si>
  <si>
    <t>CORRESPONDE A LOS ESTÍMULOS ECONÓMICOS ENTREGADOS A LOS DEPORTISTAS PARA QUE ÉSTOS TENGAN UNA BUENA PREPARACIÓN Y OPORTUNIDADES PARA COMPETIR.ES EL PROMEDIO DE ESTIMULOS ENTREGADOS A LOS DEPORTISTAS POR CADA VIGENCIA.</t>
  </si>
  <si>
    <t>ES EL PROCESO A TRAVÉS DEL CUAL SE INDIVIDUALIZAN PERSONAS DOTADAS DE TALENTO Y ACTITUDES FAVORABLES PARA EL DEPORTE CON AYUDA DE ENTRENADORES ESPECIALIZADOS Y PRUEBAS FÍSICAS, FISIOLÓGICAS Y DE DESTREZAS. </t>
  </si>
  <si>
    <t>CORRESPONDE AL FORTALECIMIENTO DE LAS FEDERACIONES, CLUBES Y LIGAS DEPORTIVAS EN COLOMBIA. INCLUYE LA CAPACITACIÓN Y FORMACIÓN DEL RECURSO HUMANO TÉCNICO, DE JUECES Y DE DIRIGENTES DEPORTIVOS.</t>
  </si>
  <si>
    <t>CORRESPONDE A LA PLANEACIÓN, ORGANIZACIÓN Y REALIZACIÓN DE EVENTOS DEPORTIVOS CON SEDE EN COLOMBIA Y EVENTOS INTERNACIONALES. ES EL PROMEDIO DE DEPORTISTAS  QUE PARTICIPAN EN EVENTOS POR CADA VIGENCIA.</t>
  </si>
  <si>
    <t>DENTRO DEL MARCO DE LOS PLANES, PROGRAMAS Y PROYECTOS DE LA ENTIDAD SE ENTREGAN DIFERENTES INCENTIVOS A LOS INTEGRANTES DEL SISTEMA NACIONAL DEPORTES Y A LOS PARTICIPANTES O DEPORTISTAS ÉSTOS PUEDEN SER ARTÍCULOS DEPORTIVOS, ARTÍCULOS TECNOLÓGICOS, ADEMAS DE APOYAR FINANCIERAMENTE LA REALIZACIÓN E IMPLEMENTACIÓN DE LOS MISMOS. ES EL PROMEDIO DE DEPORTISTAS  APOYADOS CON ARTICULOS DEPORTIVOS POR CADA VIGENCIA.</t>
  </si>
  <si>
    <t>CORRESPONDE AL ACCESO Y USO DE LA INFRAESTRUCTURA DEPORTIVA PARA GARANTIZAR SU OPERACIÓN POR PARTE DE LAS ENTIDADES TERRITORIALES. IMPLICA LA SOSTENIBILIDAD DEL ESCENARIO ENTREGADO (SERVICIOS PÚBLICOS, SEGURIDAD DE LOS ESCENARIOS, GARANTÍAS DE LA FUNCIONALIDAD DE LA IMPLEMENTACIÓN DEPORTIVA NECESARIA PARA LA PRÁCTICA DE LA ACTIVIDAD FÍSICA Y  VÍAS DE ACCESO).</t>
  </si>
  <si>
    <t>MANTENIMIENTO DE LA INFRAESTRUCTURA DEPORTIVA COMPETENCIA DE LAS ENTIDADES TERRITORIALES.  GARANTIZAR LAS CONDICIONES DE FUNCIONALIDAD DEL ESCENARIO DEPORTIVO, MEJORAMIENTO EN PINTURA RECUPERACIÓN DE IMPLEMENTACIÓN DEPORTIVA, MEJORAMIENTO DE CONDICIONES DE CERRAMIENTO, FUNCIONALIDAD DE LOS SERVICIOS PÚBLICOS, RECUPERACIÓN DE MOBILIARIO, MANTENIMIENTO DE LAS ZONAS DE JUEGO).</t>
  </si>
  <si>
    <t>CORRESPONDE A LOS PROCESOS DE INICIACIÓN, FUNDAMENTACIÓN Y PERFECCIONAMIENTO DEPORTIVOS A PARTIR DE  LAS CLASES DONDE SE PRACTICA LA ACTIVIDAD FÍSICA, LA RECREACIÓN Y/O EL DEPORTE.</t>
  </si>
  <si>
    <t>CORRESPONDE A LOS PROCESOS DE INICIACIÓN, FUNDAMENTACIÓN Y PERFECCIONAMIENTO DEPORTIVOS A PARTIR DE  LAS CLASES DONDE SE PRACTICA LA ACTIVIDAD FÍSICA, LA RECREACIÓN Y/O EL DEPORTE. ES EL PROMEDIO DE ESCUELAS DEPORTIVAS A ATENDER POR CADA VIGENCIA.ES EL PROMEDIO DE MUNICIPIOS DONDE SE PRACTICA ACTIVIDAD FISICA, RECREACION Y/O DEPORTE POR CADA VIGENCIA.</t>
  </si>
  <si>
    <t>CORRESPONDE A LOS PROCESOS DE INICIACIÓN, FUNDAMENTACIÓN Y PERFECCIONAMIENTO DEPORTIVOS A PARTIR DE  LAS CLASES DONDE SE PRACTICA LA ACTIVIDAD FÍSICA, LA RECREACIÓN Y/O EL DEPORTE.ES EL PROMEDIO DE DISCIPLINAS POR ESCUELAS DEPORTIVAS A ATENDER POR CADA VIGENCIA.</t>
  </si>
  <si>
    <t>CORRESPONDE A LA PLANEACIÓN, ORGANIZACIÓN Y REALIZACIÓN DE EVENTOS DEPORTIVOS EN LAS DIFERENTES DISCIPLINAS CON LA COMUNIDAD DE POBLACION GENERAL Y DIFERENCIAL</t>
  </si>
  <si>
    <t>CORRESPONDE A LA FORMACIÓN A LA CIUDADANÍA  EN RECREACIÓN, ACTIVIDAD FÍSICA, DEPORTES SOCIAL COMUNITARIO Y/O APROVECHAMIENTO DEL TIEMPO LIBRE CON ENFOQUE DIFERENCIAL.</t>
  </si>
  <si>
    <t>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 CORRESPONDE AL NUMERO DE MUNICIPIOS TOTAL ANUALMENTE, QUE ESTAN VINCULADOS A PARTICIPAR EN LOS SUPERATE INTERCOLEGIADOS.</t>
  </si>
  <si>
    <t>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t>
  </si>
  <si>
    <t>CORRESPONDE A LA PLANEACIÓN, ORGANIZACIÓN Y REALIZACIÓN DE EVENTOS RECREATIVOS Y DE ESPARCIMIENTO DEL TIEMPO LIBRE CON LA COMUNIDAD.</t>
  </si>
  <si>
    <t>CAPACITACIONES EN DEPORTE, EN HÁBITOS DE SALUD, EN RECREACIÓN, ENTRE OTROS.</t>
  </si>
  <si>
    <t>APROVECHAMIENTO DEL DEPORTE, LA RECREACIÓN Y LA ACTIVIDAD FÍSICA CON FINES DE ESPARCIMIENTO Y DESARROLLO FÍSICO PROCURANDO LA INTEGRACIÓN EL DESCANSO MEDIANTE LA REALIZACIÓN DE ACTIVIDADES DEPORTIVAS Y LA PROMOCIÓN DE ESPACIOS CON  LA PARTICIPACIÓN COMUNITARIA. Y CORRESPONDE AL PROMEDIO POR VIGENCIA DE LOS MUNICIPIOS A IMPLEMENTAR EL PROGRAMA.</t>
  </si>
  <si>
    <t>AUMENTAR 3 CUERPOS DE BOMBEROS EN FUNCIONAMIENTO. 
(A. MUNICIPAL)</t>
  </si>
  <si>
    <t>FORTALECER A LOS MUNICIPIOS TECNICAMENTE EN LA CREACIÓN DE CUERPOS DE BOMBEROS. 
(A. MUNICIPAL)</t>
  </si>
  <si>
    <t>PROCESOS ELECTORALES: 
1. JAC, 2. JUVENTUDES, 3. CONGRESO, 4. PRESIDENCIA Y 5. TERRITORIALES. 
(A. MUNICIPAL)</t>
  </si>
  <si>
    <t>REALIZAR  400 ESPACIOS DE PARTICIPACION CIUDADANA PARA LA FORMACIÓN, EL EMPRENDIMIENTO, LA COMUNICACIÓN Y EL DESARROLLO COMUTARIO SAOSTENIBLE</t>
  </si>
  <si>
    <t>DESARROLLAR EN 45 MUNICIPIOS EL PROCESO DE INSPECCION, VIGILANCIA, CONTROL Y ALISTAMIENTO ADMINISTRATIVO DE OAC</t>
  </si>
  <si>
    <t>FORMULAR Y APROBAR 1 POLÍTICA PÚBLICA DE PARTICIPACIÓN CIUDADANA Y 1 POLITICA PUBLICA DE ORGANISMOS COMUNALES</t>
  </si>
  <si>
    <t>ACOMPAÑAMIENTO, APOYO,  ASESORÍA Y SEGUIMIENTO TÉCNICO PARA IMPLEMENTACIÓN DE LA POLÍTICA PUBLICA DE LIBERTAD RELIGIOSA</t>
  </si>
  <si>
    <t>FORTALECER EL CONOCIMIENTO DE LOS SERVIDORES PÚBLICOS (GOBERNANZA)</t>
  </si>
  <si>
    <t>REAFIRMACIÓN DEL SENTIDO DE PERTENENCIA Y ORGULLO BOLIVARENSE (GOBERNANZA)</t>
  </si>
  <si>
    <t>RENOVAR O PROFUNDIZAR CONOCIMIENTOS, HABILIDADES, TÉCNICAS Y PRÁCTICAS EN LIDERAZGO. (GOBERNANZA)</t>
  </si>
  <si>
    <t>SERVICIOS DE INFORMACIÓN Y ORIENTACIÓN SOBRE HERRAMIENTAS Y MECANISMOS LEGALES, FORMALES Y NO FORMALES, PARA PROTECCIÓN DE LOS DERECHOS</t>
  </si>
  <si>
    <t>ASESORÍA Y ACOMPAÑAMIENTO A ENTIDADES TERRITORIALES PARA QUE HAYA UNA ADECUADA ARTICULACIÓN ENTRE LOS OPERADORES DE LOS SERVICIO DE JUSTICIA</t>
  </si>
  <si>
    <t>ASESORÍA Y ACOMPAÑAMIENTO A ENTIDADES TERRITORIALES PARA FORTALECER LA DESCENTRALIZACIÓN DE LOS SERVICIO DE JUSTICIA</t>
  </si>
  <si>
    <t>REDUCCIÓN GRADUAL DE LAS ESTADÍSTICAS DE DELITOS Y COMPORTAMIENTOS CONTRARIOS A LA CONVIVENCIA EN AUMENTO GRADUAL EN ELDEPARTAMENTO DE BOLÍVAR.</t>
  </si>
  <si>
    <t>SERVICIO DE EDUCACIÓN INFORMAL EN EL MARCO DE PREVENCIÓN MINAS ANTIPERSONAS</t>
  </si>
  <si>
    <t>REDUCIR LOS DETONANTES DE ALERTAS TEMPRANAS EN EL DEPARTAMENTO DE BOLIVAR.</t>
  </si>
  <si>
    <t>REDUCIR EL GASTO IMPLEMENTADO EN INVESTIGACIONES, MEDIANTE LA ENTREGAS DE RECOMPENSAS.</t>
  </si>
  <si>
    <t>INCLUYE LA FINANCIACIÓN MONETARIA DE INICIATIVAS CIUDADANAS QUE PROMUEVAN LA CONVIVENCIA Y  SEGURIDAD CIUDADANA.</t>
  </si>
  <si>
    <t>REALIZAR ACOMPAÑAMIENTO, ASESORÍA Y SEGUIMIENTO TÉCNICO PARA LA TRANSFERENCIA DE HERRAMIENTAS DE GESTIÓN Y CONOCIMIENTO A ENTIDADES TERRITORIALES, ENTIDADES DEL SECTOR QUE PRESTAN SERVICIOS DE SALUD,  ENTRE OTROS, EN PROCEDIMIENTOS Y TRÁMITES INSTITUCIONALES DE COMPETENCIA DE LA ENTIDAD.</t>
  </si>
  <si>
    <t xml:space="preserve">REALIZAR LA AFILIACIÓN DE LA POBLACIÓN AL RÉGIMEN SUBSIDIADO CONFORME A LAS CONDICIONES DEL SISTEMA GENERAL DE SEGURIDAD SOCIAL; INCLUYE EL REGISTRO, REPORTE, SISTEMATIZACIÓN Y SEGUIMIENTO DE AFILIADOS EN LOS SISTEMAS DE INFORMACIÓN CORRESPONDIENTES. </t>
  </si>
  <si>
    <t>GARANTIZAR RECURSOS MONETARIOS A LAS EMPRESAS SOCIALES DEL ESTADO O A TERCEROS QUE ADMINISTRAN INFRAESTRUCTURA PÚBLICA PARA LA ATENCIÓN EN SALUD A LA POBLACIÓN</t>
  </si>
  <si>
    <t>REALIZAR ACOMPAÑAMIENTO, ASESORÍA Y SEGUIMIENTO TÉCNICO PARA LA TRANSFERENCIA DE HERRAMIENTAS DE GESTIÓN Y CONOCIMIENTO A ENTIDADES TERRITORIALES, ENTIDADES DEL SECTOR QUE PRESTAN SERVICIOS DE SALUD, CIUDADANOS, ENTRE OTROS, EN PROCEDIMIENTOS Y TRÁMITES INSTITUCIONALES DE COMPETENCIA DE LA ENTIDAD.</t>
  </si>
  <si>
    <t>INCREMENTAR  LA COBERTURA DE ACCIONES DE INSPECCIÓN, VIGILANCIA Y CONTROL AL SISTEMA GENERAL DE SEGURIDAD SOCIAL EN SALUD EN EL DEPARTAMENTO DE BOLÍVAR.</t>
  </si>
  <si>
    <t>AUMENTAR LA COBERTURA EN LA VIGILANCIA DE LOS EVENTOS DE INTERÉS EN SALUD PÚBLICA POR LOS LABORATORIOS DE LA RED DEL DEPARTAMENTO DE BOLÍVAR  E INVESTIGACIÓN EN LA VIGILANCIA DE LOS EVENTOS DE INTERÉS DE SALUD PÚBLICA POR EL LABORATORIO DEPARTAMENTAL</t>
  </si>
  <si>
    <t>FORTALECER LAS ACCIONES DE GESTIÓN INTEGRAL QUE MINIMICEN LOS RIESGOS ASOCIADOS A LA SALUD MENTAL Y CONVIVENCIA SOCIAL EN EL DEPARTAMENTO DE BOLÍVAR</t>
  </si>
  <si>
    <t>REALIZAR ACOMPAÑAMIENTO, ASESORÍA Y SEGUIMIENTO TÉCNICO PARA LA TRANSFERENCIA DE HERRAMIENTAS DE GESTIÓN Y CONOCIMIENTO SOBRE TEMAS DE SALUD MENTAL</t>
  </si>
  <si>
    <t>FORTALECER LA ATENCIÓN INTEGRAL Y DIFERENCIAL EN SALUD A MUJERES, PERSONAS LGTBIQ+, VÍCTIMAS DE VIOLENCIA DE GÉNERO Y VIOLENCIA SEXUAL EN MUNICIPIOS PRIORIZADOS DEL DEPARTAMENTO DE BOLÍVAR.</t>
  </si>
  <si>
    <t>DISMINUIR PORCENTAJE DE ENFERMEDADES ADQUIRIDAS POR FACTORES AMBIENTALES Y SANITARIOS EN LOS MUNICIPIOS DEL DEPARTAMENTO DE BOLÍVAR.</t>
  </si>
  <si>
    <t>DISMINUIR LAS ENFERMEDADES ADQUIRIDAS POR FACTORES AMBIENTALES Y SANITARIOS EN LOS MUNICIPIOS DEL DEPARTAMENTO DE BOLÍVAR.</t>
  </si>
  <si>
    <t xml:space="preserve">REALIZAR SERVICIO DE EDUCACIÓN INFORMAL EN TEMAS DE SALUD PÚBLICA A LA POBLACIÓN DE LA PRIMERA INFANCIA Y ADOLESCENCIA </t>
  </si>
  <si>
    <t>REALIZAR ACOMPAÑAMIENTO, ASESORÍA Y SEGUIMIENTO TÉCNICO  PARA FORTALECER LA GESTIÓN PARA LA IMPLEMENTACIÓN Y ADOPCIÓN DE ESTRATEGIAS, NORMAS Y LINEAMIENTOS ORIENTADOS   PARA LOGRAR EL DESARROLLO INTEGRAL DE NIÑAS, NIÑOS Y ADOLESCENTES EN MUNICIPIOS PRIORIZADOS DEL DEPARTAMENTO DE BOLÍVAR.</t>
  </si>
  <si>
    <t>REALIZAR ASISTENCIAS TÉCNICAS PARA ORTALECER LA ARTICULACIÓN INTERSECTORIAL Y EL CUMPLIMIENTO DE LA RUTA DE ABORDAJE INTEGRAL DE LAS VIOLENCIAS DE GÉNERO EN MUNICIPIOS DEL DEPARTAMENTO DE BOLÍVAR.</t>
  </si>
  <si>
    <t>REALIZAR ACCIONES RELACIONADAS CON LA PREVENCIÓN DEL RIESGOS QUE AFECTAN LA SALUD SEXUAL Y REPRODUCTIVA DE LAS PERSONAS EN EL CURSO DE SU VIDA DESDE UN ENFOQUE DE DERECHOS.</t>
  </si>
  <si>
    <t>REALIZAR ACOMPAÑAMIENTO, ASESORÍA Y SEGUIMIENTO TÉCNICO PARA FORTALECER LA  IMPLEMENTACIÓN  DE ESTRATEGIAS Y LINEAMIENTOS PARA LA PREVENCIÓN Y ATENCIÓN INTEGRAL DE LAS ITS/VIH SIDA EN EL DEPARTAMENTO DE BOLÍVAR</t>
  </si>
  <si>
    <t>FORTALECER LAS ACCIONES DE PROMOCIÓN DE LA SALUD Y PREVENCIÓN EN RIESGOS LABORALES EN LA POBLACIÓN DE LOS SECTORES INFORMALES DE LA ECONOMÍA EN EL DEPARTAMENTO DE BOLÍVAR.</t>
  </si>
  <si>
    <t>REALIZAR ACOMPAÑAMIENTO, ASESORÍA Y SEGUIMIENTO TÉCNICO EN RIESGOS LABORALES EN LA POBLACIÓN DE LOS SECTORES INFORMALES DE LA ECONOMÍA EN EL DEPARTAMENTO DE BOLÍVAR.</t>
  </si>
  <si>
    <t>REALIZAR ACOMPAÑAMIENTO, ASESORÍA Y SEGUIMIENTO TÉCNICO PARA EVALUAR EL AVANCE DE LA IMPLEMENTACIÓN DE LAS RUTAS INTEGRALES DE ATENCIÓN MATERNO PERINATAL Y DE PROMOCIÓN Y MANTENIMIENTO EN MUNICIPIOS PRIORIZADOS DEL DEPARTAMENTO DE BOLÍVAR</t>
  </si>
  <si>
    <t>REALIZAR ACCIONES RELACIONADAS CON LA PREVENCIÓN Y MITIGACIÓN DE RIESGOS QUE AFECTAN LA SALUD SEXUAL Y REPRODUCTIVA DE LAS PERSONAS EN EL CURSO DE SU VIDA DESDE UN ENFOQUE DE DERECHOS.</t>
  </si>
  <si>
    <t xml:space="preserve">GARANTIZAR LA ATENCIÓN DE EVENTOS EN SALUD PÚBLICA ANTE SITUACIONES DE EMERGENCIAS Y DESASTRES DE LA POBLACIÓN DEL DEPARTAMENTO DE BOLÍVAR </t>
  </si>
  <si>
    <t>MEJORAR LA APLICACIÓN DE LAS ESTRATEGIAS DE PREVENCIÓN Y ATENCIÓN DE LA TUBERCULOSIS Y HANSEN EN LOS MUNICIPIOS DEL DEPARTAMENTO DE BOLÍVAR</t>
  </si>
  <si>
    <t>REALIZAR ACCIONES RELACIONADAS CON INTERVENCIONES SECTORIALES Y COMUNITARIAS PARA LA PREVENCIÓN, CONTROL, MITIGACIÓN Y MINIMIZACIÓN DE LOS RIESGOS DE LAS ENFERMEDADES INMUNOPREVENIBLES</t>
  </si>
  <si>
    <t>BRINDAR ASISTENCIA TÉCNICA A LAS ENTIDADES TERRITORIALES E IPS SOBRE EL MANEJO Y APLICACIÓN DE BIOLÓGICOS</t>
  </si>
  <si>
    <t>FORTALECER LA GESTIÓN EN LA IMPLEMENTACIÓN DE LA POLÍTICA DE SEGURIDAD ALIMENTARIA Y
NUTRICIONAL CON ENFOQUE AL DERECHO HUMANO DE LA ALIMENTACIÓN ADECUADA EN NIÑOS Y NIÑAS
DE 0 A 59 MESES, MUJERES LACTANTES Y GESTANTES EN EL DEPARTAMENTO DE BOLÍVAR</t>
  </si>
  <si>
    <t>REALIZAR ACOMPAÑAMIENTO, ASESORÍA Y SEGUIMIENTO TÉCNICO PARA LA TRANSFERENCIA DE HERRAMIENTAS DE GESTIÓN Y CONOCIMIENTO A ENTIDADES TERRITORIALES, ENTIDADES DEL SECTOR QUE PRESTAN SERVICIOS DE SALUD, CIUDADANOS, ENTRE OTROS.</t>
  </si>
  <si>
    <t>REALIZAR DOCUMENTOS CUYO OBJETIVO ES DESCRIBIR Y EXPLICAR MÉTODOS, HERRAMIENTAS ANALÍTICAS, O PROCESOS QUE DETERMINAN UN CAMINO O FORMA DE REALIZAR UN ANÁLISIS EN PARTICULAR.</t>
  </si>
  <si>
    <t>ELABORAR DOCUMENTOS CUYO OBJETIVO ES PLASMAR UNA VISIÓN DE FUTURO A NIVEL PAÍS, ENTIDAD TERRITORIAL, COMUNIDAD, SECTOR, REGIÓN, ENTIDAD O CUALQUIER NIVEL DE DESAGREGACIÓN QUE SE REQUIERA. INCLUYE OBJETIVOS, ESTRATEGIAS, METAS E INDICADORES.</t>
  </si>
  <si>
    <t>IMPLEMENTAR EL PLAN DE DESARROLLO DE CAPACIDADES PARA EL FORTALECIMIENTO DE LOS PROCESOS DE LA GESTION DE LA SALUD PUBLICA PARA ENTIDADES TERRITORIALES DE SALUD</t>
  </si>
  <si>
    <t>DESCRIBIR Y EXPLICAR MÉTODOS, HERRAMIENTAS ANALÍTICAS, O PROCESOS QUE DETERMINAN UN CAMINO O FORMA DE REALIZAR UN ANÁLISIS EN PARTICULAR.</t>
  </si>
  <si>
    <t>FORTALECER LA ARTICULACIÓN INTERINSTITUCIONAL PARA LA VINCULACIÓN ACTIVA DE LAS DIFERENTES ENTIDADES RESPONSABLES DE LA ATENCIÓN INTEGRAL A POBLACIONES ÉTNICAS (NARP) PARA LA ADAPTABILIDAD DE LAS INTERVENCIONES EN SALUD.</t>
  </si>
  <si>
    <t>REALIZAR ESTRATEGIAS, ACCIONES, PROCEDIMIENTOS E INTERVENCIONES INTEGRALES QUE PERMITE A LAS PERSONAS INCREMENTAR EL CONTROL SOBRE SU SALUD. EL SERVICIO DE PROMOCIÓN EN SALUD PÚBLICA INCLUYE LA FORMULACIÓN DE POLÍTICA PÚBLICA, CREACIÓN DE AMBIENTES FAVORABLES A LA SALUD, FORTALECIMIENTO DE LA ACCIÓN Y PARTICIPACIÓN COMUNITARIA, GENERACIÓN DE ENTORNOS SALUDABLES, GENERACIÓN DE CAPACIDADES SOCIALES E INDIVIDUALES, EDUCACIÓN EN SALUD, DESARROLLO DE ACTITUDES PERSONALES SALUDABLES, REORIENTACIÓN DE LOS SERVICIOS DE SALUD PARA LA TRANSFORMACIÓN DE LAS CONDICIONES DE SALUD, ENTRE OTROS.</t>
  </si>
  <si>
    <t>AUMENTAR LA IMPLEMENTACIÓN DE LAS ACCIONES DE DETECCIÓN TEMPRANA DE LOS TIPOS DE CÁNCER PRIORIZADOS EN EL
MARCO DE LA RUTA DE CÁNCER INFANTIL Y DE LA RUTA INTEGRAL DE ATENCIÓN DE PROMOCIÓN Y MANTENIMIENTO DE LA SALUD
POR PARTE DE DIRECCIONES LOCALES DE SALUD, ENTIDADES ADMINISTRADORAS DE PLANES DE BENEFICIOS DE SALUD,
ENTIDADES PROMOTORAS DE SALUD E INSTITUCIONES PRESTADORAS DE SALUD EN MUNICIPIOS PRIORIZADOS DEL
DEPARTAMENTO DE BOLÍVAR</t>
  </si>
  <si>
    <t xml:space="preserve">
REALIZAR ASISTENCIA TÉCNICA CON EL FIN DE AUMENTAR LA ADHERENCIA A LOS LINEAMIENTOS NACIONALES SOBRE LA PREVENCIÓN Y MANEJO DE LAS 
CONDICIONES NO TRANSMISIBLES EN LOS MUNICIPIOS DEL DEPARTAMENTO DE BOLÍVAR</t>
  </si>
  <si>
    <t>REALIZAR CCIONES PARA GARANTIZAR LA PREVENCIÓN Y EL ABORDAJE DE ENFERMEDADES NO TRANSMISIBLES Y DE ALTERACIONES DE LA SALUD BUCAL, VISUAL Y AUDITIVA, GESTIÓN DEL RIESGO DISMINUCIÓN DE LA ENFERMEDAD Y LA DISCAPACIDAD EVITABLE.</t>
  </si>
  <si>
    <t>REALIZAR ACCIONES PARA GARANTIZAR LA PREVENCIÓN Y EL ABORDAJE DE ENFERMEDADES NO TRANSMISIBLES Y DE ALTERACIONES DE LA SALUD BUCAL, VISUAL Y AUDITIVA, GESTIÓN DEL RIESGO DISMINUCIÓN DE LA ENFERMEDAD Y LA DISCAPACIDAD EVITABLE.</t>
  </si>
  <si>
    <t>FORTALECER LA GESTIÓN PARA EL DESARROLLO DE ACCIONES DE ATENCIÓN INTEGRAL CON ENFOQUE DIFERENCIAL Y PRIORITARIO EN LA GARANTÍA Y RESTABLECIMIENTO DE LOS DERECHOS DE LA POBLACIÓN CON DISCAPACIDAD EN MUNICIPIOS PRIORIZADOS EL DEPARTAMENTO DE BOLÍVAR.</t>
  </si>
  <si>
    <t>GARANTIZAR LA CONTINUIDAD Y SEGUIMIENTO DE LA ATENCIÓN INTEGRAL EN EL MARCO DEL PAPSIVI A LAS VÍCTIMAS DEL CONFLICTO ARMADO EN LOS MUNICIPIOS PRIORIZADOS POR EL MINISTERIO DE SALUD Y PROTECCIÓN SOCIAL Y EL DEPARTAMENTO DE BOLIVAR.</t>
  </si>
  <si>
    <t>MEJORAR LA GESTION EN LA OPERACIONALIZACION DEL PLAN  INTERVECIONES COLECTIVAS (PIC) Y DE LOS PROCESOS DE LA GESTION DE LA SALUD PUBLICA EN EL MARCO DE LA GESTION DEL RIESGO COLECTIVO Y DE LA SALUD PUBLICA</t>
  </si>
  <si>
    <t xml:space="preserve">IMPLEMENTAR ESTRATEGIAS Y ACCIONES PARA LA ARTICULACIÓN DE ACTORES SOCIALES, GUBERNAMENTALES A NIVEL SECTORIAL E INTERSECTORIAL, ENTRE OTROS, PARA GENERAR MECANISMOS Y ESPACIOS DE PARTICIPACIÓN, SOCIALIZACIÓN Y ABOGACÍA, PARA LA PARTICIPACIÓN EN LA PLANEACIÓN SOCIAL, COMUNITARIA Y CIUDADANA EN SALUD Y LA PARTICIPACIÓN EN LA ATENCIÓN INTEGRAL EN SALUD, LA SALUD PÚBLICA, LA GOBERNANZA EN SALUD Y LAS INTERVENCIONES COLECTIVAS. </t>
  </si>
  <si>
    <t>FORTALECER LOS PROCESOS DE ADOPCIÓN, ADAPTACIÓN E IMPLEMENTACIÓN EN LAS ATENCIONES INDIVIDUALES, COLECTIVAS Y
POBLACIONALES EN EL DESARROLLO DE RUTAS DE ATENCIÓN INTEGRAL EN SALUD PARA LA PROMOCIÓN Y MANTENIMIENTO DE LA SALUD EN
AQUELLAS ESPECÍFICAS DE LAS ETV Y ZOONOSIS.</t>
  </si>
  <si>
    <t xml:space="preserve">FORTALECER LOS PROCESOS DE ADOPCIÓN, ADAPTACIÓN E IMPLEMENTACIÓN EN LAS ATENCIONES INDIVIDUALES, COLECTIVAS Y
POBLACIONALES EN EL DESARROLLO DE RUTAS DE ATENCIÓN INTEGRAL EN SALUD PARA LA PROMOCIÓN Y MANTENIMIENTO DE LA SALUD EN
AQUELLAS ESPECÍFICAS DE LAS ETV Y ZOONOSIS. </t>
  </si>
  <si>
    <t xml:space="preserve">
FORTALECER ESTRATEGIAS PARA LA REDUCCIÓN DE ÍNDICE DE MORBILIDAD Y PROPAGACIÓN DE
ENFERMEDADES TRASMITIDAS POR ANIMALES DOMÉSTICOS Y SILVESTRES EN EL DEPARTAMENTO DE BOLÍVAR</t>
  </si>
  <si>
    <t xml:space="preserve">GARANTIZAR LA ATENCIÓN ANTE SITUACIONES DE EMERGENCIAS Y DESASTRES DE LA POBLACIÓN DEL DEPARTAMENTO DE BOLÍVAR </t>
  </si>
  <si>
    <t xml:space="preserve">INTERVENIR VÍAS TERCIARIAS </t>
  </si>
  <si>
    <t>INTERVENTIR VÍAS SECUNDARIAS</t>
  </si>
  <si>
    <t>INTERVENIR LA INFRAESTRUCTURA VÍAL URBANA</t>
  </si>
  <si>
    <t>CONSTRUIR PUENTES PARA MEJORAR LA CONECTIVIDAD</t>
  </si>
  <si>
    <t>CONSTRUIR CENTROS  DE ATENCIÓN INTEGRAL PARA LA PRIMERA INFANCIA</t>
  </si>
  <si>
    <t>APOYAR LA GESTIÓN PARA LA ZONIFICACIÓN Y EVALUACIÓN DE TIERRAS MEDIANTE MAPAS CARTOGRÁFICOS</t>
  </si>
  <si>
    <t xml:space="preserve">APOYAR LA FORMALIZACIÓN DE PREDIOS RURALES PARA EL USO PRODUCTIVO </t>
  </si>
  <si>
    <t>FACILITAR Y ESTIMULAR EL PROCESO DE APRENDIZAJE DE LOS ESTUDIANTES MEDIANTE LA DOTACIÓN DE MATERIAL DIDÁCTICO, PEDAGÓGICO, TECNOLÓGICO O ESPECIALIZADO PARA LABORATORIOS Y/O MEDIA TÉCNICA, PERMITIENDO ASÍ EL DESARROLLO DE CADA ASIGNATURA Y LA ACCIÓN DOCENTE Y LA EVALUACIÓN.</t>
  </si>
  <si>
    <t>FORTALECER LA ARTICULACIÓN DE LA MEDIA TÉCNICA EN EL DEPARTAMENTO A TRAVÉS DE LA ACTUALIZACION CURRICULAR</t>
  </si>
  <si>
    <t>DESARROLLAR EL FORO EDUCATIVO DEPARTAMENTAL</t>
  </si>
  <si>
    <t>FORTALECER EL PROCESO ETNOEDUCATIVO</t>
  </si>
  <si>
    <t>FORTALECER LA IMPLEMENTACIÓN DE LOS PROYECTOS PEDAGÓGICOS PRODUCTIVOS DE LAS INSTITUCIONES EDUCATIVAS TÉCNICAS.</t>
  </si>
  <si>
    <t>FORTALECER LA CONVIVENCIA ESCOLAR</t>
  </si>
  <si>
    <t>GENERAR CAPACIDADES EN LOS DOCENTES DE BÁSICA Y MEDIA PARA LA IMPLEMENTACIÓN DEL SISTEMAS DE EVALUACIÓN PRUEBAS SABER 11</t>
  </si>
  <si>
    <t>FORMACIÓN POSGRADUAL A LOS DOCENTES</t>
  </si>
  <si>
    <t>MEJORAR LAS COMPETENCIAS DE LOS DOCENTES EN BILINGÜISMO A TRAVÉS DE FORMACIÓN Y DE LA IMPLEMENTACIÓN DE PROYECTOS EN LAS INSTITUCIONES EDUCATIVAS QUE FOMENTEN EL USO DE UNA SEGUNDA LENGUA</t>
  </si>
  <si>
    <t>FORTALECER LAS CAPACIDADES DE LOS DOCENTES A TRAVÉS DE LA IMPLEMENTACIÓN DEL PLAN DE FORMACIÓN A NIVEL DE CURSOS, TALLERES Y/O DIPLOMADOS</t>
  </si>
  <si>
    <t xml:space="preserve">PROMOVER LA CONSOLIDACIÓN DE UNA SOCIEDAD DIGITAL PARA QUE TODOS LOS CIUDADANOS TENGAN LAS HERRAMIENTAS NECESARIAS PARA HACER DEL INTERNET Y DE LAS TECNOLOGÍAS DIGITALES UN INSTRUMENTO DE TRANSFORMACIÓN SOCIAL. </t>
  </si>
  <si>
    <t>GARANTIZAR EL DESARROLLO DE LA INFRAESTRUCTURA ESCOLAR INICIANDO POR EL MEJORAMIENTO DE LAS CONDICIONES LOCATIVAS Y DE ENTORNO FÍSICO DE SUS INSTITUCIONES ESCOLARES, CONTAR CON AULAS Y ESPACIOS DE APRENDIZAJE EN BUEN ESTADO, FACTOR DETERMINANTE PARA LOGRAR QUE LOS ALUMNOS OBTENGAN LOS RESULTADOS ACADÉMICOS ESPERADOS. AMBIENTES PEDAGOGICOS BASICOS CONSTRUIDOS NUEVOS</t>
  </si>
  <si>
    <t xml:space="preserve">GARANTIZAR EL DESARROLLO DE LA INFRAESTRUCTURA ESCOLAR Y MEJORES CONDICIONES LOCATIVAS Y DE ENTORNO FÍSICO DE LAS INSTITUCIONES ESCOLARES, CONTANDO CON ESPACIOS COMPLEMENTARIOS EN BUEN ESTADO QUE PROMUEVAN EN NIÑAS, NIÑOS Y ADOLESCENTES INTERACCIÓN CONSIGO MISMOS, CON LOS OTROS Y CON EL MUNDO QUE LES RODEA. </t>
  </si>
  <si>
    <t xml:space="preserve">GARANTIZAR EL DESARROLLO DE LA INFRAESTRUCTURA ESCOLAR INICIANDO POR EL MEJORAMIENTO DE LAS CONDICIONES LOCATIVAS Y DE ENTORNO FÍSICO DE SUS INSTITUCIONES ESCOLARES, CONTAR CON AULAS Y ESPACIOS DE APRENDIZAJE EN BUEN ESTADO, FACTOR DETERMINANTE PARA LOGRAR QUE LOS ALUMNOS OBTENGAN LOS RESULTADOS ACADÉMICOS ESPERADOS. </t>
  </si>
  <si>
    <t>MEJORAR CONDICIONES PARA LA FORMACION Y DESARROLLO DE LAS COPENCIAS BASICAS Y SOCIALES DE LA POBLACION ESCOLAR EN LAS I.E. O.</t>
  </si>
  <si>
    <t xml:space="preserve">DESARROLLAR ESTRATEGIAS DE AMPLIACIÓN DE MATRÍCULA EN EL GRADO DE TRANSICIÓN, Y AMPLIACIÓN DE LOS GRADOS DE PREESCOLAR. PRIMERA INFANCIA </t>
  </si>
  <si>
    <t xml:space="preserve">INCREMENTAR LA CANTIDAD DE POBLACIÓN ESTUDIANTIL DENTRO DEL SISTEMA EDUCATIVO EN EL DEPARTAMENTO DE BOLÍVAR.
</t>
  </si>
  <si>
    <t>MEJORAR LOS PROCESOS DE INCLUSIÓN MEDIANTE LA IMPLEMENTACIÓN DE ESTRATEGIAS QUE GARANTICEN EL DERECHO Y EL GOCE EFECTIVO DE LA 
EDUCACIÓN A LOS ESTUDIANTES CON DISCAPACIDAD  DEL DEPARTAMENTO DE BOLÍVAR.</t>
  </si>
  <si>
    <t>MEJORAR LOS PROCESOS DE INCLUSIÓN MEDIANTE LA IMPLEMENTACIÓN DE ESTRATEGIAS QUE GARANTICEN EL DERECHO Y EL GOCE EFECTIVO DE LA 
EDUCACIÓN A LOS ESTUDIANTES CON TALENTOS EXCEPCIONALES  DEL DEPARTAMENTO DE BOLÍVAR.</t>
  </si>
  <si>
    <t xml:space="preserve"> PROVEER DE COMPLEMENTOS ALIMENTARIOS A ESTUDIENTES EN EDAD ESCOLAR EN LAS INSTITUCIONES EDUCATIVAS OFICIALES DEL DEPARTAMENTO</t>
  </si>
  <si>
    <t>FORTALECER LAS RESIDENCIAS ESCOLARES EN EL SECTOR EDUCATIVO.</t>
  </si>
  <si>
    <t xml:space="preserve">
GARANTIZAR EL DERECHO A LA EDUCACIÓN PROPICIANDO LA IGUALDAD DE OPORTUNIDADES PARA LA PERMANENCIA Y EL LOGRO EDUCATIVO DE TODAS LAS NIÑAS, NIÑOS, ADOLESCENTES, JÓVENES Y ADULTOS DEL DEPARTAMENTO EN LA EDUCACIÓN PREESCOLAR, BÁSICA Y MEDIA SUPERANDO EL ABANDONO ESCOLAR.
</t>
  </si>
  <si>
    <t>SEGUIMIENTO ANUAL A LAS INSTITUCIONES EDUCATIVAS OFICIALES SOBRE EL MANEJO DE RECURSOS RECIBIDOS
POR GRATUIDAD EDUCATIVA</t>
  </si>
  <si>
    <t>FORTALECIMIENTO DE LAS CAPACIDADES INSTITUCIONALES DE LOS ESTABLECIMIENTOS EDUCATIVOS OFICIALES</t>
  </si>
  <si>
    <t>CONENVIOS DE COOPERACIÓN</t>
  </si>
  <si>
    <t>PARTICIPACIÓN EN CONVOCATORIAS</t>
  </si>
  <si>
    <t>PLANES DE ACCIÓN ANUALES DE CTEI</t>
  </si>
  <si>
    <t xml:space="preserve">ALFABETIZACIÓN DIGITAL </t>
  </si>
  <si>
    <t>ESTUDIANTES APROPIANDO CTEI</t>
  </si>
  <si>
    <t xml:space="preserve">REALIZAR 4 PROCESOS DE RENDICIÓN PUBLICA DE CUENTAS A LA CIUDADANÍA        </t>
  </si>
  <si>
    <t>REALIZAR 4 CUMBRES DE PARTICIPACION ENTRE ALCALDES Y GOBERNACION</t>
  </si>
  <si>
    <t>GARANTIZAR LAS ACTIVIDADES PARA EL FORTALECIMIENTO DE LA IMAGEN  INSTITUCIONAL                                                                                                                                                                          REALIZAR VISITAS A CADA UNO DE LOS MUNICIPIOS DEL DEPARTAMENTO</t>
  </si>
  <si>
    <t>FORTALECIMIENTO DE PROCESOS CULTURALES, ARTÍSTICOS, FORMACIÓN EN LOS MUNICIPIOS A TRAVÉS DE DOTACIÓN DE INSTRUMENTOS  ELEMENTOS, O DESARROLLO DE PROCESOS DE FORMACIÓN</t>
  </si>
  <si>
    <t>INTERVENCIONES DE RESTAURACIÓN INTEGRAL DE BIENES INMUEBLES DE INTERÉS CULTURAL CON EL FIN DE MANTENER EL BUEN ESTADO DE LA INFRAESTRUCTURA.</t>
  </si>
  <si>
    <t>RECUPERAR (5) CUERPOS DE AGUAS</t>
  </si>
  <si>
    <t>SIEMBRA, MANTENIMIENTO Y MONITOREO DE PLANTACIONES</t>
  </si>
  <si>
    <t>CAPACITACIONES A LOS AGENTES AMBIENTALES</t>
  </si>
  <si>
    <t>DISEÑO Y ENTREGA DE INSTRUMENTOS ECONÓMICOS A LOS USUARIOS DEL SUELO</t>
  </si>
  <si>
    <t>VERIFICACIÓN Y ASESORÍA TÉCNICA EN LA CONSOLIDACIÓN DE NEGOCIOS VERDES</t>
  </si>
  <si>
    <t>PROMOCIÓN Y FOMENTO DE PROYECTOS DE RECICLAJE</t>
  </si>
  <si>
    <t>FORMULACIÓN E IMPLEMENTACIÓN DE INTERVENCIONES DE MITIGACIÓN Y ADAPTACIÓN AL CAMBIO CLIMÁTICO</t>
  </si>
  <si>
    <t xml:space="preserve">DIFUNDIR LA INFORMACIÓN EN GESTIÓN DEL CAMBIO CLIMÁTICO </t>
  </si>
  <si>
    <t>CREACIÓN DE HÁBITOS PARA EL USO SOSTENIBLE DEL AGUA</t>
  </si>
  <si>
    <t xml:space="preserve">OPERACIÓN DEL CENTRO DE BIENESTAR ANIMAL EL GUARDIÁN </t>
  </si>
  <si>
    <t xml:space="preserve">GENERAR UNA CULTURA DEL RESPETO HACIA LOS ANIMALES. </t>
  </si>
  <si>
    <t>1. POLÍTICA PÚBLICA DE DESARROLLO PRODUCTIVO
2. POLÍTICA PÚBLICA DE COOPERACIÓN INTERNACIONAL</t>
  </si>
  <si>
    <t xml:space="preserve">ASISTENCIA Y ACOMPAÑAMIENTO A EMPRENDEDORES Y EMPRESAS </t>
  </si>
  <si>
    <t>ESTRATEGIAS QUE VINCULEN LA EDUCACION SUPERIOR CON EL SECTOR PRODUCTIVO</t>
  </si>
  <si>
    <t>ACTIVIDADES DE FORMACIÓN</t>
  </si>
  <si>
    <t>PROMOCIÓN DE LA CULTURA DE LA FORMALIDAD</t>
  </si>
  <si>
    <t>DESARROLLO DE COMPETENCIAS Y PROMOCIÓN DE ACCESO AL TRABAJO</t>
  </si>
  <si>
    <t>PROMOVER LA GENERACION DE IDEAS, MÉTODOS, Y HERRAMIENTAS QUE IMPACTAN EL DESARROLLO ECONOMICO</t>
  </si>
  <si>
    <t>PROMOVER EL CONOCIMIENTO ESTRUCTURADO</t>
  </si>
  <si>
    <t>FORTALECER LOS NEGOCIOS O EMPRENDIMIENTOS DEL DEPARTAMENTO,</t>
  </si>
  <si>
    <t>DESARROLLO DE ESTRATEGIAS E INSTRUMENTOS  DE POLÍTICAS O INICIATIVAS PÚBLICO-PRIVADAS DE PROTECCIÓN AL CESANTE</t>
  </si>
  <si>
    <t xml:space="preserve">CONSOLIDACIÓN DE UNA INSTITUCIONALIDAD HABILITANTE PARA LA CIENCIA TECNOLOGÍA E INNOVACIÓN (CTEI) </t>
  </si>
  <si>
    <t>PROMOVER EL DESARROLLO DE 180 PROYECTOS INICIATIVAS COMUNITARIAS PARA EL FOMENTO E INCENTIVO A LA PARTICIPACIÓN CIUDADANA</t>
  </si>
  <si>
    <t>BRINDAR APOYO EN SANAMIENTO A RECLUSOS DE CENTROS PENITENCIARIOS DE CARTAGENA Y MAGANGUÉ</t>
  </si>
  <si>
    <t>SERVICIOS ENFOCADOS A GARANTIZAR LOS DERECHOS FUNDAMENTALES , LA PREVENCIÓN DE AMENAZAS O VULNERACIÓN Y RESTABLECIMIENTO DE DERECHOS.</t>
  </si>
  <si>
    <t>REDUCIR LA CANTIDAD DE VICTIMAS DE TRATA DE PERSONAS EN EL DEPARTAMENTO DE BOLIVAR</t>
  </si>
  <si>
    <t>AUMENTAR EL FLUJO DE INFORMACIÓN, CONOCIMIENTO Y EL ANÁLISIS SOBRE EL ESTADO DE LA CONVIVENCIA Y LA SEGURIDAD CIUDADANA A TRAVÉS DE LA GENERACIÓN DE INFORMACIÓN.</t>
  </si>
  <si>
    <t xml:space="preserve">ACOMPAÑAMIENTO PROYECTOS ÉTNICOS: CATEDRA ESTUDIOS AFROCOLOMBIANOS, IMPLEMENTACIÓN PEC, FORTALECIMIENTO PLAN DE LECTURA, SEGURIDAD Y FORMACIÓN PARA EL TRABAJO. </t>
  </si>
  <si>
    <t>ESTRUCTURACIÓN DE PROYECTOS: AULAS Y RECURSOS EDUCATIVOS , AGUA POTABLE, SANEAMIENTO BÁSICO, ENERGÍAS ALTERNATIVAS, VIVIENDA, SALUD, VIAS Y AMBIENTE.</t>
  </si>
  <si>
    <t>ASISTENCIA TÉCNICA PARA LA VIABILIZACIÓN DE PROYECTOS  DE INFRASTRUCTURA CULTURAL, PATRIMONIOS, ESPACIOS DE FORMACIÓN IDENTIDAD ÉTNICA</t>
  </si>
  <si>
    <t xml:space="preserve"> IMPLEMENTACIÓN DE PROYECTOS  PRODUCTIVOS AGRÍCOLAS, PECUARIOS, SILVÍCOLAS Y AMBIENTALES. </t>
  </si>
  <si>
    <t>PROMOCIÓN DEL DESARROLLO</t>
  </si>
  <si>
    <t>FORTALECIMIENTO INSTITUCIONAL</t>
  </si>
  <si>
    <t>AGUA POTABLE Y SANEAMIENTO BÁSICO (SIN INCLUIR PROYECTOS DE VIS)</t>
  </si>
  <si>
    <t>TRANSPORTE</t>
  </si>
  <si>
    <t>PREVENCIÓN Y ATENCIÓN DE DESASTRE</t>
  </si>
  <si>
    <t>EDUCACIÓN</t>
  </si>
  <si>
    <t>DEPORTE Y RECREACIÓN</t>
  </si>
  <si>
    <t>FOTALECIMIENTO INSTITUCIONAL</t>
  </si>
  <si>
    <t>DESARROLLO COMUNITARIO</t>
  </si>
  <si>
    <t xml:space="preserve">FORTALECIMIENTO INSTITUCIONAL  </t>
  </si>
  <si>
    <t>SERVICIO DE PROMOCIÓN DE LA PARTICIPACIÓN SOCIAL EN SALUD</t>
  </si>
  <si>
    <t/>
  </si>
  <si>
    <t>CALIDAD</t>
  </si>
  <si>
    <t>ACCESO A SOLUCIONES DE VIVIENDA</t>
  </si>
  <si>
    <t>FORTALECIMIENTO A LA GESTIÓN Y DIRECCIÓN DE LA ADMINISTRACIÓN PÚBLICA TERRITORIAL</t>
  </si>
  <si>
    <t>FORTALECIMIENTO DEL BUEN GOBIERNO PARA EL RESPETO Y GARANTÍA DE LOS DERECHOS HUMANOS</t>
  </si>
  <si>
    <t>ORDENAMIENTO TERRITORIAL Y DESARROLLO URBANO</t>
  </si>
  <si>
    <t>INFRAESTRUCTURA PRODUCTIVA Y COMERCIALIZACIÓN</t>
  </si>
  <si>
    <t xml:space="preserve">INCLUSIÓN PRODUCTIVA DE PEQUEÑOS PRODUCTORES RURALES </t>
  </si>
  <si>
    <t>CIENCIA, TECNOLOGÍA E INNOVACIÓN AGROPECUARIA</t>
  </si>
  <si>
    <t>INCLUSIÓN PRODUCTIVA DE PEQUEÑOS PRODUCTORES RURALES</t>
  </si>
  <si>
    <t>GRUPO SOCIAL Y EMPRESARIAL DE LA DEFENSA (GSED) COMPETITIVO</t>
  </si>
  <si>
    <t>ACCESO DE LA POBLACIÓN A LOS SERVICIOS DE AGUA POTABLE Y SANEAMIENTO BÁSICO</t>
  </si>
  <si>
    <t>ASEGURAMIENTO DE LA PRESTACIÓN DE SERVICIOS</t>
  </si>
  <si>
    <t>PROMOCIÓN Y ACCESO EFECTIVO A PROCESOS CULTURALES Y ARTÍSTICOS</t>
  </si>
  <si>
    <t>GESTIÓN, PROTECCIÓN Y SALVAGUARDIA DEL PATRIMONIO CULTURAL COLOMBIANO</t>
  </si>
  <si>
    <t>PRODUCTIVIDAD Y COMPETITIVIDAD DE LAS EMPRESAS COLOMBIANAS</t>
  </si>
  <si>
    <t>CONSOLIDACIÓN PRODUCTIVA DEL SECTOR MINERO</t>
  </si>
  <si>
    <t>ACCESO AL SERVICIO PÚBLICO DOMICILIARIO DE GAS COMBUSTIBLE</t>
  </si>
  <si>
    <t>CONSOLIDACIÓN PRODUCTIVA DEL SECTOR DE ENERGÍA ELÉCTRICA</t>
  </si>
  <si>
    <t>SEGURIDAD DE TRANSPORTE</t>
  </si>
  <si>
    <t>INFRAESTRUCTURA Y SERVICIOS DE TRANSPORTE AÉREO</t>
  </si>
  <si>
    <t>GESTIÓN DEL RIESGO DE DESASTRES Y EMERGENCIAS</t>
  </si>
  <si>
    <t>CALIDAD Y FOMENTO DE LA EDUCACIÓN SUPERIOR (BOLÍVAR MEJOR EN CALIDAD Y COBERTURA EN EDUCACIÓN SUPERIOR)</t>
  </si>
  <si>
    <t>INCLUSIÓN SOCIAL Y PRODUCTIVA PARA LA POBLACIÓN EN SITUACIÓN DE VULNERABILIDAD</t>
  </si>
  <si>
    <t>DESARROLLO INTEGRAL DE LA PRIMERA INFANCIA A LA JUVENTUD, Y FORTALECIMIENTO DE LAS CAPACIDADES DE LAS FAMILIAS DE NIÑAS, NIÑOS Y ADOLESCENTES</t>
  </si>
  <si>
    <t>ATENCIÓN INTEGRAL DE POBLACIÓN EN SITUACIÓN PERMANENTE DE DESPROTECCIÓN SOCIAL Y/O FAMILIAR</t>
  </si>
  <si>
    <t>FORTALECIMIENTO DE LA CONVIVENCIA Y LA SEGURIDAD CIUDADANA</t>
  </si>
  <si>
    <t>JUSTICIA TRANSICIONAL</t>
  </si>
  <si>
    <t>CALIDAD Y FOMENTO DE LA EDUCACIÓN SUPERIOR</t>
  </si>
  <si>
    <t>FORTALECIMIENTO A LA GOBERNABILIDAD TERRITORIAL PARA LA SEGURIDAD, CONVIVENCIA CIUDADANA, PAZ Y POSTCONFLICTO</t>
  </si>
  <si>
    <t>ORDENAMIENTO SOCIAL Y USO PRODUCTIVO DEL TERRITORIO RURAL</t>
  </si>
  <si>
    <t xml:space="preserve">JUSTICIA TRANSICIONAL </t>
  </si>
  <si>
    <t xml:space="preserve"> PROMOCIÓN AL ACCESO A LA JUSTICIA</t>
  </si>
  <si>
    <t>FORMACIÓN Y PREPARACIÓN DE DEPORTISTAS</t>
  </si>
  <si>
    <t>FOMENTO A LA RECREACIÓN, LA ACTIVIDAD FÍSICA Y EL DEPORTE</t>
  </si>
  <si>
    <t>ORDENAMIENTO AMBIENTAL TERRITORIAL</t>
  </si>
  <si>
    <t>ASEGURAMIENTO Y PRESTACIÓN INTEGRAL DE SERVICIOS DE SALUD</t>
  </si>
  <si>
    <t>INSPECCIÓN, VIGILANCIA Y CONTROL</t>
  </si>
  <si>
    <t>SALUD PÚBLICA</t>
  </si>
  <si>
    <t>INFRAESTRUCTURA RED VIAL REGIONAL</t>
  </si>
  <si>
    <t xml:space="preserve"> ORDENAMIENTO SOCIAL Y USO PRODUCTIVO DEL TERRITORIO RURAL</t>
  </si>
  <si>
    <t>CALIDAD, COBERTURA Y FORTALECIMIENTO DE LA EDUCACIÓN INICIAL, PRESCOLAR, BÁSICA Y MEDIA</t>
  </si>
  <si>
    <t>FORTALECIMIENTO DE LA GOBERNANZA E INSTITUCIONALIDAD MULTINIVEL DEL SECTOR DE CTEI</t>
  </si>
  <si>
    <t>FOMENTO A VOCACIONES Y FORMACIÓN, GENERACIÓN, USO Y APROPIACIÓN SOCIAL DEL CONOCIMIENTO DE LA CIENCIA, TECNOLOGÍA E INNOVACIÓN</t>
  </si>
  <si>
    <t xml:space="preserve">FORTALECIMIENTO DE LA GESTIÓN Y DIRECCIÓN DEL SECTOR CIENCIA, TECNOLOGÍA E INNOVACIÓN </t>
  </si>
  <si>
    <t>GESTIÓN, PROTECCIÓN Y SALVAGUARDIA DEL PATRIMONIO CULTURAL COLOMBIAN</t>
  </si>
  <si>
    <t>CONSERVACIÓN DE LA BIODIVERSIDAD Y SUS SERVICIOS ECOSISTÉMICOS</t>
  </si>
  <si>
    <t>FORTALECIMIENTO DEL DESEMPEÑO AMBIENTAL DE LOS SECTORES PRODUCTIVO</t>
  </si>
  <si>
    <t>FORTALECIMIENTO DEL DESEMPEÑO AMBIENTAL DE LOS SECTORES PRODUCTIVOS</t>
  </si>
  <si>
    <t>GESTIÓN DEL CAMBIO CLIMÁTICO PARA UN DESARROLLO BAJO EN CARBONO Y RESILIENTE AL CLIMA</t>
  </si>
  <si>
    <t>GESTIÓN INTEGRAL DEL RECURSO HÍDRICO</t>
  </si>
  <si>
    <t xml:space="preserve">EDUCACIÓN AMBIENTAL </t>
  </si>
  <si>
    <t>CALIDAD Y FOMENTO DE LA EDUCACION SUPERIOR</t>
  </si>
  <si>
    <t>PRODUCTIVIDAD Y COMPETITIVIDAS DE LAS EMPRESAS COLOMBIANAS</t>
  </si>
  <si>
    <t>GENERACIÓN Y FORMALIZACIÓN DEL EMPLEO</t>
  </si>
  <si>
    <t>DESARROLLO TECNOLOGICO E INNOVACION PARA EL CRECIMIENTO EMPRESARIAL</t>
  </si>
  <si>
    <t>RENOVACIÓN TERRITORIAL PARA EL DESARROLLO INTEGRAL DE LAS ZONAS RURALES AFECTADAS POR EL CONFLICTO ARMADO</t>
  </si>
  <si>
    <t>FORMALIZACIÓN DE LA TIERRA</t>
  </si>
  <si>
    <t>INSTRUMENTOS DE PLANEACIÓN TERRTORIAL  A LOS MUNICIPIOS</t>
  </si>
  <si>
    <t>CONSEJO TERRITORIAL DE PLANEACIÓN DE BOLIVAR</t>
  </si>
  <si>
    <t>MODERNIZACIÓN SISTEMAS DE INFORMACIÓN EN PLANEACIÓN</t>
  </si>
  <si>
    <t>FORTALECIMIENTO DE CAPACIDADES INSTITUCIONALES</t>
  </si>
  <si>
    <t>ESQUEMA ASOCIATIVO PARA LA GESTIÓN CATASTRAL</t>
  </si>
  <si>
    <t>AGRICULTURA TECNIFICADA Y SOLIDARIA</t>
  </si>
  <si>
    <t xml:space="preserve"> EXTENSIÓN AGROPECUARIA</t>
  </si>
  <si>
    <t xml:space="preserve"> PRODUCTIVIDAD, COMPETITIVIDAD Y COMERCIALIZACIÓN</t>
  </si>
  <si>
    <t>PRODUCTIVIDAD, COMPETITIVIDAD Y COMERCIALIZACIÓN</t>
  </si>
  <si>
    <t xml:space="preserve"> TRANSPARENCIA INSTITUCIONAL</t>
  </si>
  <si>
    <t>EFICIENCIA INSTITUCIONAL</t>
  </si>
  <si>
    <t xml:space="preserve"> SANEAMIENTO BÁSICO</t>
  </si>
  <si>
    <t xml:space="preserve"> SERVICIOS PÚBLICOS</t>
  </si>
  <si>
    <t xml:space="preserve">BOLÍVAR MI CASA  ME ENAMORA </t>
  </si>
  <si>
    <t xml:space="preserve"> TURISMO DE TALLA MUNDIAL</t>
  </si>
  <si>
    <t xml:space="preserve"> MINERÍA CON SOSTENIBILIDAD</t>
  </si>
  <si>
    <t xml:space="preserve"> TRANSICIÓN ENERGÉTICA</t>
  </si>
  <si>
    <t>PROGRAMA DE MOVILIDAD</t>
  </si>
  <si>
    <t xml:space="preserve"> CONOCIMMIENTO DE RIESGO DE DESASTRE</t>
  </si>
  <si>
    <t xml:space="preserve"> ATENCIÓN DE DESASTRE</t>
  </si>
  <si>
    <t xml:space="preserve"> REDUCCIÓN DE RIESGO DE DESASTRE</t>
  </si>
  <si>
    <t xml:space="preserve"> CALIDAD Y FOMENTO DE LA EDUCACIÓN SUPERIOR</t>
  </si>
  <si>
    <t>OPTIMIZACIÓN  DE LA CAPACIDAD DE GESTIÓN TERRITORIAL</t>
  </si>
  <si>
    <t>GENERACIÓN DE INGRESOS</t>
  </si>
  <si>
    <t xml:space="preserve"> FAMILIA, PRIMERA INFACIA Y ADOLESCENCIA</t>
  </si>
  <si>
    <t>ATENCIÓN Y PARTICIPACIÓN DE ADULTO MAYOR</t>
  </si>
  <si>
    <t>EMPODERAMIENTO Y AUTONOMÍA DE LAS MUJERES BOLIVARENSES</t>
  </si>
  <si>
    <t xml:space="preserve"> ALTOS LOGROS Y LIDERAZGO DEPORTIVO</t>
  </si>
  <si>
    <t>INFRESTRUCTURA DEPORTIVA Y RECREATIVA</t>
  </si>
  <si>
    <t xml:space="preserve"> FOMENTO DEL DEPORTE SOCIAL Y COMUNITARIO, LA RECREACION, LA ACTIVIDAD FISICA  Y LA PARTICIPACION CIUDADANA</t>
  </si>
  <si>
    <t>PROMOCIÓN DE HABITOS Y ESTILOS DE VIDA SALUDABLE "POR TU SALUD, PONTE PILAS"</t>
  </si>
  <si>
    <t>CUERPO DE BOMBEROS: HÉROES DE BOLÍVAR</t>
  </si>
  <si>
    <t>ELECCIONES LIBRES Y SEGURAS</t>
  </si>
  <si>
    <t>LIDERAZGO COMUNAL</t>
  </si>
  <si>
    <t>BOLIVAR GLOBAL - ECOSISTEMA DE PARTICIPACION CIUDADANA</t>
  </si>
  <si>
    <t>POLITICA PUBLICA DE LIBERTAD RELIGIOSA</t>
  </si>
  <si>
    <t>ESCUELA DE GOBERNANZA</t>
  </si>
  <si>
    <t>PROMOCION AL ACCESO A LA JUSTICIA</t>
  </si>
  <si>
    <t>SEGURIDAD CIUDADANA</t>
  </si>
  <si>
    <t>CONVIVENCIA CIUDADANA</t>
  </si>
  <si>
    <t xml:space="preserve"> ASEGURAMIENTO Y PRESTACIÓN INTEGRAL DE SERVICIOS DE SALUD</t>
  </si>
  <si>
    <t xml:space="preserve"> INSPECCIÓN, VIGILANCIA Y CONTROL EN SALUD</t>
  </si>
  <si>
    <t xml:space="preserve"> SALUD PÚBLICA</t>
  </si>
  <si>
    <t xml:space="preserve">  INFRAESTRUCTURA DE TRANSPORTE Y COMUNICACIONES.</t>
  </si>
  <si>
    <t>FORMALIZACIÓN, ORDENAMIENTO SOCIAL Y USO PRODUCTIVO DEL TERRITORIO RURAL</t>
  </si>
  <si>
    <t xml:space="preserve"> CALIDAD EDUCATIVA</t>
  </si>
  <si>
    <t xml:space="preserve"> COBERTURA EDUCATIVA</t>
  </si>
  <si>
    <t>COBERTURA EDUCATIVA</t>
  </si>
  <si>
    <t>CIENCIA, TECNOLOGIA E INNOVACIÓN PARA EL DESARROLLO</t>
  </si>
  <si>
    <t xml:space="preserve"> INSTANCIA DE PARTICIPACIÓN CIUDADANA</t>
  </si>
  <si>
    <t xml:space="preserve"> APROVECHAMIENTO DE POTENCIALIDADES Y APUESTA PRODUCTIVAS</t>
  </si>
  <si>
    <t>ARTE Y CULTURA</t>
  </si>
  <si>
    <t>PROTECCIÓN Y LA RESTAURACIÓN DE  SISTEMAS AMBIENTALES</t>
  </si>
  <si>
    <t>CUIDADO Y PROTECCIÓN DE FUENTES HÍDRICAS</t>
  </si>
  <si>
    <t>PROTECCIÓN Y EL BIENESTAR ANIMAL</t>
  </si>
  <si>
    <t xml:space="preserve"> PRODUCTIVIDAD</t>
  </si>
  <si>
    <t xml:space="preserve"> ECONOMÍA CREATIVA</t>
  </si>
  <si>
    <t xml:space="preserve"> ECONOMÍA POPULAR</t>
  </si>
  <si>
    <t xml:space="preserve"> INNOVACIÓN Y GENEACIÓN DE NUEVAS EMPRESAS</t>
  </si>
  <si>
    <t xml:space="preserve"> GENERACIÓN DE INGRESOS</t>
  </si>
  <si>
    <t xml:space="preserve"> EMPRENDIMIENTO</t>
  </si>
  <si>
    <t>COOPERACIÓN INTERNACIONAL</t>
  </si>
  <si>
    <t>CONSTRUCCIONES MOTIVADORAS CON PARTICIPACIÓN INTEGRAL – COMPI</t>
  </si>
  <si>
    <t>CONDICIONES DE SEGURIDDAD</t>
  </si>
  <si>
    <t>BOLIVAR SIN CADENAS: ESTRATEGIA DE LUCHA CONTRA LA TRATA DE PERSONAS</t>
  </si>
  <si>
    <t>CENTRO DE OBSERVACIÓN E INVESTIGACIÓN SOCIAL DE BOLÍVAR - COISBOL</t>
  </si>
  <si>
    <t>BOLÍVAR TERRITORIO, SITIO DE PAZ Y PENSAMIENTO COLECTIVO</t>
  </si>
  <si>
    <t>BOLÍVAR ME ENAMORA EN  HÁBITAT, VIVIENDA Y SERVICIOS PÚBLICOS</t>
  </si>
  <si>
    <t>BOLÍVAR ME ENAMORA CON INSTRUMENTOS DE PLANIFICACIÓN TERRITORIAL</t>
  </si>
  <si>
    <t>BOLÍVAR ME ENAMORA EN PROPIEDAD LEGAL</t>
  </si>
  <si>
    <t>BOLÍVAR ME ENAMORA EN  DESARROLLO AGROPECUARIO</t>
  </si>
  <si>
    <t xml:space="preserve">BOLÍVAR ME ENAMORA EN  TRANSPARENCIA, ÉTICA PÚBLICA, EFICIENCIA Y PLANEACIÓN INSTITUCIONAL. </t>
  </si>
  <si>
    <t>BOLÍVAR ME ENAMORA CON SERVICIOS PÚBLICOS</t>
  </si>
  <si>
    <t>BOLÍVAR ME ENAMORA EN  ARTE, CULTURA Y PATRIMONIO.</t>
  </si>
  <si>
    <t>BOLÍVAR ME ENAMORA EN  TURISMO</t>
  </si>
  <si>
    <t>BOLÍVAR ME ENAMORA EN  MINERÍA SOSTENIBLE Y NUEVAS FUENTES DE ENERGÍAS LIMPIAS</t>
  </si>
  <si>
    <t>BOLÍVAR ME ENAMORA EN  INFRAESTRUCTURA Y MOVILIDAD</t>
  </si>
  <si>
    <t>BOLÍVAR ME ENAMORA EN  GESTIÓN DE RIESGO DE DESASTRES</t>
  </si>
  <si>
    <t>BOLÍVAR ME ENAMORA EN  EDUCACIÓN INTEGRAL</t>
  </si>
  <si>
    <t>BOLÍVAR ME ENAMORA EN  SUPERACIÓN DE LA POBREZA Y DESIGUALDAD</t>
  </si>
  <si>
    <t>BOLÍVAR ME ENAMORA EN  FAMILIA, PRIMERA INFANCIA Y ADOLESCENCIA</t>
  </si>
  <si>
    <t>BOLÍVAR ME ENAMORA EN  ATENCIÓN AL ADULTO MAYOR</t>
  </si>
  <si>
    <t>BOLÍVAR ME ENAMORA EN LA ATENCIÓN Y PARTICIPACIÓN DE ADULTO MAYOR</t>
  </si>
  <si>
    <t>BOLÍVAR ME ENAMORA EN  EQUIDAD DE GÉNERO</t>
  </si>
  <si>
    <t>BOLÍVAR ME ENAMORA EN EMPODERAMIENTO Y AUTONOMÍA DE LAS MUJERES BOLIVARENSES</t>
  </si>
  <si>
    <t>BOLIVAR ME ENAMORA EN  RECREACIÓN Y DEPORTE</t>
  </si>
  <si>
    <t>BOLÍVAR ME ENAMORA EN  PARTICIPACIÓN CIUDADANA</t>
  </si>
  <si>
    <t>BOLÍVAR ME ENAMORA EN  GOBERNANZA</t>
  </si>
  <si>
    <t>BOLÍVAR ME ENAMORA EN ACCESO A LA JUSTICIA</t>
  </si>
  <si>
    <t>BOLÍVAR ME ENAMORA EN SEGURIDAD</t>
  </si>
  <si>
    <t>BOLÍVAR ME ENAMORA EN  SEGURIDAD</t>
  </si>
  <si>
    <t>BOLÍVAR ME ENAMORA EN  SALUD OPORTUNA Y DE CALIDAD</t>
  </si>
  <si>
    <t>BOLÍVAR ME ENAMORA EN CALIDAD EDUCATIVA</t>
  </si>
  <si>
    <t>BOLÍVAR ME ENAMORA CON CIENCIA, TECNOLOGIA E INNOVACIÓN</t>
  </si>
  <si>
    <t>BOLÍVAR ME ENAMORA EN  COMPETITIVIDAD</t>
  </si>
  <si>
    <t>BOLÍVAR ME ENAMORA EN LA PROTECCIÓN Y LA RESTAURACIÓN DE  SISTEMAS AMBIENTALES</t>
  </si>
  <si>
    <t>BOLÍVAR ME ENAMORA EN  LA PROTECCIÓN Y EL BIENESTAR ANIMAL</t>
  </si>
  <si>
    <t>BOLÍVAR ME ENAMORA ALREDEDOR DEL AGUA</t>
  </si>
  <si>
    <t>BOLÍVAR ME ENAMORA CON PROTECCIÓN ANIMAL</t>
  </si>
  <si>
    <t>BOLÍVAR ME ENAMORA EN DESARROLLO ECONÓMICO</t>
  </si>
  <si>
    <t>BOLÍVAR ME ENAMORA EN INNOVACIÓN Y GENEACIÓN DE NUEVAS EMPRESAS</t>
  </si>
  <si>
    <t>BOLÍVAR ME ENAMORA CON INSERCIÓN LABORAL</t>
  </si>
  <si>
    <t>BOLÍVAR ME ENAMORA EN PRODUCTIVIDAD</t>
  </si>
  <si>
    <t>BOLÍVAR ME ENAMORA CON INSTRUMENTOS DE COOPERACIÓN INTERNACIONAL A NIVEL REGIONAL</t>
  </si>
  <si>
    <t>BOLIVAR ME ENAMORA  EN SEGURIDAD</t>
  </si>
  <si>
    <t>BOLÍVAR ME ENAMORA EN INSTRUMENTOS DE PLANEACIÓN</t>
  </si>
  <si>
    <t xml:space="preserve">SECRETARÍA DE PLANEACIÓN </t>
  </si>
  <si>
    <t>SECRETARÍA DE AGRICULTURA Y DESARROLLO RURAL</t>
  </si>
  <si>
    <t>SECRETARÍA GENERAL</t>
  </si>
  <si>
    <t>SECRETARÍA DE SERVICIOS PÚBLICOS</t>
  </si>
  <si>
    <t>AGUAS DE BOLÍVAR S.A. E.S.P</t>
  </si>
  <si>
    <t>SECRETARÍA DE DESARROLLO ECONÓMICO - DIRECCIÓN VIVIENDA</t>
  </si>
  <si>
    <t>SECRETARÍA DE MINAS Y ENERGIA</t>
  </si>
  <si>
    <t xml:space="preserve">SECRETARIA DE MOVILIDAD </t>
  </si>
  <si>
    <t>SECRETARIA DE LA MUJER</t>
  </si>
  <si>
    <t>SECRETARIA DE VÍCTIMAS Y RECONCILIACIÓN</t>
  </si>
  <si>
    <t>SECRETARÍA DEL INTERIOR Y ASUNTOS GUBERNAMENTALES</t>
  </si>
  <si>
    <t>SECRETARÍA DE INFRAESTRUCTURA</t>
  </si>
  <si>
    <t>SECRETARÍA PRIVADA</t>
  </si>
  <si>
    <t>SECRETARÍA DE SALUD</t>
  </si>
  <si>
    <t>IDERBOL - SECRETARIA PRIVADA</t>
  </si>
  <si>
    <t xml:space="preserve">SECRETARÍA DE SEGURIDAD </t>
  </si>
  <si>
    <t>SECRETARÍA DE EDUCACIÓN</t>
  </si>
  <si>
    <t>SECRETARÍA PRIVADA- ICULTUR</t>
  </si>
  <si>
    <t xml:space="preserve">SECRETARÍA DE DESARROLLO ECONÓMICO </t>
  </si>
  <si>
    <t>SECRETARIA DE LA IGUALDAD</t>
  </si>
  <si>
    <t>SERVICIO DE SANEAMIENTO Y TITULACIÓN DE BIENES FISCALES</t>
  </si>
  <si>
    <t>SERVICIO DE ASISTENCIA TÉCNICA</t>
  </si>
  <si>
    <t>SERVICIO DE PROMOCIÓN A LA PARTICIPACIÓN CIUDADANA</t>
  </si>
  <si>
    <t>SERVICIOS DE INFORMACIÓN IMPLEMENTADOS</t>
  </si>
  <si>
    <t>DOCUMENTOS DE POLÍTICA</t>
  </si>
  <si>
    <t>ESTUDIOS DE PREINVERSIÓN</t>
  </si>
  <si>
    <t>DISTRITOS DE ADECUACIÓN DE TIERRAS REHABILITADOS, COMPLEMENTADOS Y MODERNIZADOS</t>
  </si>
  <si>
    <t>SERVICIO DE APOYO PARA EL ACCESO A MAQUINARIA Y EQUIPOS</t>
  </si>
  <si>
    <t>SERVICIO DE APOYO PARA EL FOMENTO DE LA ASOCIATIVIDAD</t>
  </si>
  <si>
    <t>SERVICIO DE EXTENSIÓN AGROPECUARIA</t>
  </si>
  <si>
    <t>SERVICIO DE APOYO FINANCIERO PARA PROYECTOS PRODUCTIVOS</t>
  </si>
  <si>
    <t>SERVICIO DE APOYO A LA COMERCIALIZACIÓN</t>
  </si>
  <si>
    <t>ALEVINOS</t>
  </si>
  <si>
    <t>SERVICIO DE INTEGRACIÓN DE LA OFERTA PÚBLICA</t>
  </si>
  <si>
    <t>SEDES MANTENIDAS</t>
  </si>
  <si>
    <t>SEDES RESTAURADAS</t>
  </si>
  <si>
    <t>SERVICIO DE APOYO FINANCIERO PARA EL ACCESO A LA EDUCACIÓN SUPERIOR</t>
  </si>
  <si>
    <t xml:space="preserve">ESTUDIOS DE PREINVERSIÓN E INVERSIÓN </t>
  </si>
  <si>
    <t>ALCANTARILLADOS CONSTRUIDOS, AMPLIADOS Y OPTIMIZADOS</t>
  </si>
  <si>
    <t>ACUEDUCTOS CONSTRUIDOS</t>
  </si>
  <si>
    <t>SERVICIO DE ASISTENCIA TÉCNICA EN REGULACIÓN DE AGUA POTABLE Y SANEAMIENTO BÁSICO</t>
  </si>
  <si>
    <t>SERVICIO DE ASISTENCIA TÉCNICA Y JURÍDICA EN SANEAMIENTO Y TITULACIÓN DE PREDIOS</t>
  </si>
  <si>
    <t>SERVICIO DE APOYO FINANCIERO PARA MEJORAMIENTO DE VIVIENDA</t>
  </si>
  <si>
    <t>VIVIENDA DE INTERÉS SOCIAL CONSTRUIDAS EN SITIO PROPIO</t>
  </si>
  <si>
    <t>SERVICIO DE APOYO FINANCIERO EN OPERACIONES URBANAS ESPECIALES</t>
  </si>
  <si>
    <t>SERVICIO DE ASISTENCIA TÉCNICA PARA LA FORMULACIÓN E IMPLEMENTACIÓN DE LA POLÍTICA DE VIVIENDA</t>
  </si>
  <si>
    <t>SERVICIO DE EDUCACIÓN INFORMAL AL SECTOR ARTÍSTICO Y CULTURAL</t>
  </si>
  <si>
    <t>SERVICIO DE APOYO FINANCIERO PARA CREADORES Y GESTORES CULTURALES</t>
  </si>
  <si>
    <t>SERVICIO DE APOYO FINANCIERO AL SECTOR ARTÍSTICO Y CULTURAL</t>
  </si>
  <si>
    <t>SERVICIO DE ASISTENCIA TÉCNICA EN GESTIÓN ARTÍSTICA Y CULTURAL</t>
  </si>
  <si>
    <t>DOCUMENTOS DE LINEAMIENTOS TÉCNICOS</t>
  </si>
  <si>
    <t>SERVICIO DE PROMOCIÓN DE ACTIVIDADES CULTURALES</t>
  </si>
  <si>
    <t>SERVICIO DE PROMOCIÓN DE ACTIVIDADES CULTURALES.</t>
  </si>
  <si>
    <t>SERVICIO DE ASISTENCIA TÉCNICA EN ASUNTOS DE GESTIÓN DE BIBLIOTECAS PÚBLICAS Y LECTURA.</t>
  </si>
  <si>
    <t>BIBLIOTECAS CONSTRUIDAS Y DOTADAS</t>
  </si>
  <si>
    <t>SERVICIO DE ASISTENCIA TÉCNICA PARA EL DESARROLLO DE INICIATIVAS CLÚSTERES</t>
  </si>
  <si>
    <t>DOCUMENTOS DE PLANEACIÓN</t>
  </si>
  <si>
    <t>SERVICIO DE ASISTENCIA TÉCNICA A LOS ENTES TERRITORIALES PARA EL DESARROLLO TURÍSTICO</t>
  </si>
  <si>
    <t>SERVICIO DE PROMOCIÓN TURÍSTICA</t>
  </si>
  <si>
    <t>SERVICIO DE ASISTENCIA TÉCNICA PARA EMPRENDEDORES Y/O EMPRESAS EN EDAD TEMPRANA</t>
  </si>
  <si>
    <t>SERVICIO DE APOYO PARA LA TRANSFERENCIA Y/O IMPLEMENTACIÓN DE METODOLOGÍAS DE AUMENTO DE LA PRODUCTIVIDAD</t>
  </si>
  <si>
    <t>SERVICIO DE DIVULGACIÓN DEL SECTOR MINERO</t>
  </si>
  <si>
    <t>SERVICIO DE ASISTENCIA TÉCNICA EN ACTIVIDADES DE EXPLOTACIÓN MINERA DE PEQUEÑA Y MEDIANA ESCALA</t>
  </si>
  <si>
    <t>SERVICIO DE ASISTENCIA TÉCNICA PARA LA REGULARIZACIÓN DE LAS ACTIVIDADES MINERAS</t>
  </si>
  <si>
    <t>REDES DOMICILIARIAS DE GAS COMBUSTIBLE INSTALADAS</t>
  </si>
  <si>
    <t>UNIDADES DE GENERACIÓN FOTOVOLTAICA DE ENERGÍA ELÉCTRICA INSTALADAS</t>
  </si>
  <si>
    <t>REDES DOMICILIARIAS DE ENERGÍA ELÉCTRICA INSTALADAS</t>
  </si>
  <si>
    <t>INFRAESTRUCTURA DE TRANSPORTE PARA LA SEGURIDAD VIAL MEJORADA</t>
  </si>
  <si>
    <t>SERVICIO DE EDUCACIÓN INFORMAL</t>
  </si>
  <si>
    <t>AEROPUERTOS MEJORADOS</t>
  </si>
  <si>
    <t>SERVICIO DE APOYO A UNIDADES PRODUCTIVAS INDIVIDUALES PARA LA GENERACIÓN DE INGRESOS</t>
  </si>
  <si>
    <t>SERVICIO DE FORTALECIMIENTO A LAS SALAS DE CRISIS TERRITORIAL</t>
  </si>
  <si>
    <t>"SERVICIOS DE INFORMACIÓN IMPLEMENTADOS"</t>
  </si>
  <si>
    <t>SERVICIOS DE APOYO PARA ATENCIÓN DE  POBLACIÓN AFECTADA POR SITUACIONES DE EMERGENCIA, DESASTRE O DECLARATORIAS DE CALAMIDAD PÚBLICA</t>
  </si>
  <si>
    <t>OBRAS DE INFRAESTRUCTURA PARA LA REDUCCIÓN DEL RIESGO DE DESASTRES</t>
  </si>
  <si>
    <t>"SERVICIO DE MONITOREO Y SEGUIMIENTO PARA LA GESTIÓN DEL RIESGO"</t>
  </si>
  <si>
    <t>SEDES DE INSTITUCIONES DE EDUCACIÓN SUPERIOR MEJORADAS</t>
  </si>
  <si>
    <t xml:space="preserve">SERVICIO DE ACREDITACIÓN DE LA CALIDAD DE LA EDUCACIÓN SUPERIOR </t>
  </si>
  <si>
    <t>SERVICIO DE ACOMPAÑAMIENTO FAMILIAR Y COMUNITARIO PARA LA SUPERACIÓN DE LA POBREZA</t>
  </si>
  <si>
    <t>SERVICIOS DE EDUCACIÓN INFORMAL A NIÑOS, NIÑAS, ADOLESCENTES  Y JÓVENES PARA EL RECONOCIMIENTO DE SUS DERECHOS</t>
  </si>
  <si>
    <t>SERVICIOS DE PROMOCIÓN DE LOS DERECHOS DE LOS NIÑOS, NIÑAS, ADOLESCENTES Y JÓVENES</t>
  </si>
  <si>
    <t>CENTROS DE PROTECCIÓN SOCIAL PARA EL ADULTO MAYOR DOTADOS</t>
  </si>
  <si>
    <t>CENTROS DE PROTECCIÓN SOCIAL DE DÍA PARA EL ADULTO MAYOR DOTADOS</t>
  </si>
  <si>
    <t>SERVICIO DE EDUCACIÓN INFORMAL A LOS CUIDADORES DEL ADULTO MAYOR</t>
  </si>
  <si>
    <t>SERVICIO DE ATENCIÓN Y PROTECCIÓN INTEGRAL AL ADULTO MAYOR</t>
  </si>
  <si>
    <t>SERVICIO DE PROTECCIÓN INDIVIDUAL EN RIESGO EXTRAORDINARIO Y EXTREMO</t>
  </si>
  <si>
    <t>SERVICIO DE APOYO PARA LA IMPLEMENTACIÓN DE MEDIDAS EN DERECHOS HUMANOS Y DERECHO INTERNACIONAL HUMANITARIO</t>
  </si>
  <si>
    <t>SERVICIO DE PROMOCIÓN DE LA GARANTÍA DE DERECHOS</t>
  </si>
  <si>
    <t xml:space="preserve">SERVICIO DE EDUCACIÓN INFORMAL </t>
  </si>
  <si>
    <t>SERVICIO DE AYUDA Y ATENCIÓN HUMANITARIA</t>
  </si>
  <si>
    <t>EDIFICACIONES PARA ALOJAMIENTO TEMPORAL DE VÍCTIMAS DESPLAZADAS POR EL CONFLICTO CONSTRUIDAS Y DOTADAS</t>
  </si>
  <si>
    <t>SERVICIO DE ASISTENCIA FUNERARIA</t>
  </si>
  <si>
    <t>SERVICIO ITINERANTE DE OFERTA INTERINSTITUCIONAL EN MATERIA DE JUSTICIA TRANSICIONAL</t>
  </si>
  <si>
    <t>CENTROS REGIONALES O PUNTOS DE ATENCIÓN A VÍCTIMAS DOTADOS</t>
  </si>
  <si>
    <t xml:space="preserve">SERVICIO DE APOYO FINANCIERO PARA LA PERMANENCIA A LA EDUCACIÓN SUPERIOR </t>
  </si>
  <si>
    <t>SERVICIO DE ASISTENCIA TÉCNICA PARA EL EMPRENDIMIENTO</t>
  </si>
  <si>
    <t>SERVICIO DE APOYO PARA LA GENERACIÓN DE INGRESOS</t>
  </si>
  <si>
    <t>SERVICIO DE GESTIÓN PARA LA COLOCACIÓN DE EMPLEO</t>
  </si>
  <si>
    <t>SERVICIO DE EDUCACIÓN PARA EL TRABAJO A LA POBLACIÓN VULNERABLE</t>
  </si>
  <si>
    <t>SERVICIO DE APOYO PARA EL MEJORAMIENTO DE CONDICIONES FÍSICAS O DOTACIÓN DE VIVIENDA DE HOGARES  VULNERABLES RURALES</t>
  </si>
  <si>
    <t>SERVICIO DE APOYO PARA LA SEGURIDAD ALIMENTARIA</t>
  </si>
  <si>
    <t>SERVICIO DE APOYO FINANCIERO PARA LA CONSTRUCCIÓN DE ESCENARIOS DE PAZ, CONVIVENCIA CIUDADANA E INCLUSIÓN SOCIAL</t>
  </si>
  <si>
    <t>SERVICIO DE ASISTENCIA HUMANITARIA A VÍCTIMAS DEL CONFLICTO ARMADO</t>
  </si>
  <si>
    <t>SERVICIOS DE IMPLEMENTACIÓNDE MEDIDAS DE SATISFACCIÓN Y ACOMPAÑAMIENTO A LAS VÍCTIMAS DEL CONFLICTO ARMADO</t>
  </si>
  <si>
    <t>SERVICIO DE ASISTENCIA TÉCNICA Y ACOMPAÑAMIENTO PRODUCTIVO Y EMPRESARIAL</t>
  </si>
  <si>
    <t>SERVICIO DE APOYO FINANCIERO PARA ADQUISICIÓN DE VIVIENDA</t>
  </si>
  <si>
    <t>SERVICIO DE APOYO PARA EL FOMENTO DE LA FORMALIDAD</t>
  </si>
  <si>
    <t>SERVICIO DE ASISTENCIA TÉCNICA PARA LA PARTICIPACIÓN DE LAS VÍCTIMAS</t>
  </si>
  <si>
    <t>SERVICIO DE CARACTERIZACIÓN DE LA POBLACIÓN VÍCTIMA PARA SU POSTERIOR ATENCIÓN, ASISTENCIA Y REPARACIÓN INTEGRAL</t>
  </si>
  <si>
    <t>SERVICIO DE MONITOREO Y SEGUIMIENTO A LAS INTERVENCIONES IMPLEMENTADAS PARA LA INCLUSIÓN SOCIAL Y PRODUCTIVA DE LA POBLACIÓN EN SITUACIÓN DE VULNERABILIDAD</t>
  </si>
  <si>
    <t>SERVICIO DE EDUCACIÓN INFORMAL EN TEMAS DE JUSTICIA TRANSICIONAL</t>
  </si>
  <si>
    <t>SERVICIO DE ASISTENCIA TÉCNICA PARA LA ARTICULACIÓN DE LOS MECANISMOS DE JUSTICIA TRANSICIONAL</t>
  </si>
  <si>
    <t>SERVICIO DE PROTECCIÓN INTEGRAL A NIÑOS, NIÑAS, ADOLESCENTES Y JÓVENES</t>
  </si>
  <si>
    <t>SERVICIO PARA LA ARTICULACIÓN DE LOS MECANISMOS DE JUSTICIA TRANSICIONAL</t>
  </si>
  <si>
    <t>SERVICIO DE ARTICULACIÓN ENTRE LA RAMA EJECUTIVA Y LA RAMA JUDICIAL</t>
  </si>
  <si>
    <t>SERVICIO DE PREPARACIÓN DEPORTIVA</t>
  </si>
  <si>
    <t>SERVICIO DE APOYO FINANCIERO A ATLETAS</t>
  </si>
  <si>
    <t>SERVICIO DE IDENTIFICACIÓN DE TALENTOS DEPORTIVOS</t>
  </si>
  <si>
    <t>SERVICIO DE ASISTENCIA TÉCNICA PARA LA PROMOCIÓN DEL DEPORTE</t>
  </si>
  <si>
    <t>SERVICIO DE ORGANIZACIÓN DE EVENTOS DEPORTIVOS DE ALTO RENDIMIENTO</t>
  </si>
  <si>
    <t>SERVICIO DE APOYO A LA ACTIVIDAD FÍSICA, LA RECREACIÓN Y EL DEPORTE</t>
  </si>
  <si>
    <t>SERVICIO DE MANTENIMIENTO A LA INFRAESTRUCTURA DEPORTIVA</t>
  </si>
  <si>
    <t>SERVICIO DE ESCUELAS DEPORTIVAS</t>
  </si>
  <si>
    <t>SERVICIO DE ORGANIZACIÓN DE EVENTOS DEPORTIVOS COMUNITARIOS</t>
  </si>
  <si>
    <t>SERVICIO DE EDUCACIÓN INFORMAL EN RECREACIÓN</t>
  </si>
  <si>
    <t>SERVICIO DE PROMOCIÓN DE LA ACTIVIDAD FÍSICA, LA RECREACIÓN Y EL DEPORTE</t>
  </si>
  <si>
    <t>SERVICIO DE ORGANIZACIÓN DE EVENTOS RECREATIVOS COMUNITARIOS</t>
  </si>
  <si>
    <t>SERVICIO PREVENCIÓN Y CONTROL DE INCENDIOS</t>
  </si>
  <si>
    <t>SERVICIO DE ORGANIZACIÓN DE PROCESOS ELECTORALES</t>
  </si>
  <si>
    <t>SERVICIO DE JUSTICIA A LOS CIUDADANOS</t>
  </si>
  <si>
    <t>SERVICIO DE ASISTENCIA TÉCNICA PARA LA ARTICULACIÓN DE LOS OPERADORES DE LOS SERVICIO DE JUSTICIA</t>
  </si>
  <si>
    <t>SERVICIO DE ASISTENCIA TÉCNICA PARA LA DESCENTRALIZACIÓN DE LOS SERVICIO DE JUSTICIA EN LOS TERRITORIOS</t>
  </si>
  <si>
    <t>SERVICIO DE APOYO FINANCIERO PARA PROYECTOS DE CONVIVENCIA Y SEGURIDAD CIUDADANA</t>
  </si>
  <si>
    <t>SERVICIO DE DOTACIÓN PARA LA MOVILIDAD OPERACIONAL Y EL APOYO LOGÍSTICO</t>
  </si>
  <si>
    <t>ACCIONES ORIENTADAS A GENERAR ESPACIOS PARA BRINDAR CAPACITACIÓN Y EDUCACIÓN INFORMAL TANTO A LAS COMUNIDADES COMO A LAS AUTORIDADES AMBIENTALES EN EL MARCO DE LA REDUCCIÓN Y MITIGACIÓN DEL RIESGO DE DESASTRES.</t>
  </si>
  <si>
    <t>SERVICIO DE MONITOREO Y SEGUIMIENTO PARA LA GESTIÓN DEL RIESGO</t>
  </si>
  <si>
    <t>SERVICIO DE APOYO FINANCIERO PARA LA JUSTICIA Y SEGURIDAD</t>
  </si>
  <si>
    <t>SERVICIO DE AFILIACIONES AL RÉGIMEN SUBSIDIADO DEL SISTEMA GENERAL DE SEGURIDAD SOCIAL</t>
  </si>
  <si>
    <t>SERVICIO DE APOYO FINANCIERO PARA LA ATENCIÓN EN SALUD A LA POBLACIÓN</t>
  </si>
  <si>
    <t>SERVICIO DE AUDITORÍA Y VISITAS INSPECTIVAS</t>
  </si>
  <si>
    <t>SERVICIO DE ANÁLISIS DE LABORATORIO</t>
  </si>
  <si>
    <t>SERVICIO DE GESTIÓN DEL RIESGO EN TEMAS DE TRASTORNOS MENTALES</t>
  </si>
  <si>
    <t>SERVICIO DE GESTIÓN DEL RIESGO PARA ABORDAR SITUACIONES DE SALUD RELACIONADAS CON CONDICIONES AMBIENTALES</t>
  </si>
  <si>
    <t>SERVICIO DE VIGILANCIA Y CONTROL SANITARIO DE LOS FACTORES DE RIESGO PARA LA SALUD, EN LOS ESTABLECIMIENTOS Y ESPACIOS QUE PUEDEN GENERAR RIESGOS PARA LA POBLACIÓN.</t>
  </si>
  <si>
    <t>SERVICIO DE EDUCACIÓN INFORMAL EN TEMAS DE SALUD PÚBLICA</t>
  </si>
  <si>
    <t>SERVICIO DE GESTIÓN DEL RIESGO EN TEMAS DE SALUD SEXUAL Y REPRODUCTIVA</t>
  </si>
  <si>
    <t>SERVICIO DE PROMOCIÓN DE LA SALUD</t>
  </si>
  <si>
    <t>SERVICIO DE ATENCIÓN EN CENTROS REGULADORES DE URGENCIAS, EMERGENCIAS Y DESASTRES</t>
  </si>
  <si>
    <t>SERVICIO DE GESTIÓN DEL RIESGO PARA ENFERMEDADES INMUNOPREVENIBLES</t>
  </si>
  <si>
    <t>DOCUMENTOS METODOLÓGICOS</t>
  </si>
  <si>
    <t>SERVICIO DE PROMOCIÓN DE LA SALUD Y PREVENCIÓN DE RIESGOS ASOCIADOS A CONDICIONES NO TRANSMISIBLES</t>
  </si>
  <si>
    <t>SERVICIO DE GESTIÓN DEL RIESGO PARA ABORDAR CONDICIONES CRÓNICAS PREVALENTES</t>
  </si>
  <si>
    <t>SERVICIO DE SUMINISTRO DE INSUMOS PARA EL MANEJO DE EVENTOS DE INTERÉS EN SALUD PÚBLICA</t>
  </si>
  <si>
    <t>VÍA TERCIARIA MEJORADA</t>
  </si>
  <si>
    <t>VÍA SECUNDARIA MEJORADA</t>
  </si>
  <si>
    <t>VÍA URBANA CONSTRUIDA</t>
  </si>
  <si>
    <t>PUENTE CONSTRUIDO EN VÍA TERCIARIA</t>
  </si>
  <si>
    <t>EDIFICACIONES PARA LA ATENCIÓN INTEGRAL A LA PRIMERA INFANCIA CONSTRUIDAS</t>
  </si>
  <si>
    <t>CARTOGRAFÍA DE ZONIFICACIÓN Y EVALUACIÓN DE TIERRAS</t>
  </si>
  <si>
    <t>SERVICIO DE APOYO FINANCIERO PARA LA FORMALIZACIÓN DE LA PROPIEDAD</t>
  </si>
  <si>
    <t>AMBIENTES DE APRENDIZAJE PARA LA EDUCACIÓN INICIAL PREESCOLAR, BÁSICA Y MEDIA DOTADOS</t>
  </si>
  <si>
    <t>SERVICIO DE ARTICULACIÓN ENTRE LA EDUCACIÓN MEDIA Y EL SECTOR PRODUCTIVO.</t>
  </si>
  <si>
    <t>SERVICIO DE ACOMPAÑAMIENTO PARA EL DESARROLLO DE MODELOS EDUCATIVOS INTERCULTURALES</t>
  </si>
  <si>
    <t>SERVICIO DE APOYO A PROYECTOS PEDAGÓGICOS PRODUCTIVOS</t>
  </si>
  <si>
    <t>SERVICIO DE APOYO PARA EL FORTALECIMIENTO DE ESCUELAS DE PADRES</t>
  </si>
  <si>
    <t>SERVICIO DE FORTALECIMIENTO A LAS CAPACIDADES DE LOS DOCENTES DE EDUCACIÓN INICIAL, PREESCOLAR, BÁSICA Y MEDIA</t>
  </si>
  <si>
    <t>SERVICIO EDUCATIVO DE PROMOCIÓN DEL BILINGÜISMO PARA DOCENTES</t>
  </si>
  <si>
    <t>INFRAESTRUCTURA EDUCATIVA CONSTRUIDA</t>
  </si>
  <si>
    <t>INFRAESTRUCTURA EDUCATIVA MEJORADA</t>
  </si>
  <si>
    <t>INFRAESTRUCTURA EDUCATIVA DOTADA</t>
  </si>
  <si>
    <t>INFRAESTRUCTURA PARA EDUCACIÓN INICIAL CONSTRUIDA</t>
  </si>
  <si>
    <t>SERVICIO DE FOMENTO PARA EL ACCESO A LA EDUCACIÓN INICIAL, PREESCOLAR, BÁSICA Y MEDIA.</t>
  </si>
  <si>
    <t>SERVICIO DE APOYO PEDAGÓGICO PARA  LA OFERTA DE EDUCACIÓN INCLUSIVA PARA PREESCOLAR, BÁSICA Y MEDIA</t>
  </si>
  <si>
    <t>SERVICIO DE APOYO A LA PERMANENCIA CON ALIMENTACIÓN ESCOLAR</t>
  </si>
  <si>
    <t>SERVICIO DE APOYO PARA LA IMPLEMENTACIÓN DE LA ESTRATEGIA DE RESIDENCIA ESCOLAR</t>
  </si>
  <si>
    <t>SERVICIO DE FOMENTO PARA LA PERMANENCIA EN PROGRAMAS DE EDUCACIÓN FORMAL</t>
  </si>
  <si>
    <t>SERVICIO DE INSPECCIÓN, VIGILANCIA Y CONTROL DEL SECTOR EDUCATIVO</t>
  </si>
  <si>
    <t>SERVICIO DE ASISTENCIA TÉCNICA EN INSPECCIÓN, VIGILANCIA Y CONTROL DEL SECTOR EDUCATIVO</t>
  </si>
  <si>
    <t>SERVICIO DE COOPERACIÓN INTERNACIONAL PARA LA CTEI</t>
  </si>
  <si>
    <t>SERVICIO DE APROPIACIÓN SOCIAL DEL CONOCIMIENTO</t>
  </si>
  <si>
    <t>SERVICIO DE EDUCACIÓN PARA EL TRABAJO EN TECNOLOGÍAS DE LA INFORMACIÓN Y LAS COMUNICACIONES</t>
  </si>
  <si>
    <t>SERVICIO DE APOYO EN TECNOLOGÍAS DE LA INFORMACIÓN Y LAS COMUNICACIONES PARA LA EDUCACIÓN BÁSICA, PRIMARIA Y SECUNDARIA</t>
  </si>
  <si>
    <t>SERVICIO DE ASISTENCIA TÉCNICA PARA LA ACTIVIDAD ARTESANAL</t>
  </si>
  <si>
    <t>SERVICIO DE APOYO AL PROCESO DE FORMACIÓN ARTÍSTICA Y CULTURAL</t>
  </si>
  <si>
    <t>SERVICIOS DE RESTAURACIÓN DEL PATRIMONIO CULTURAL MATERIAL INMUEBLE</t>
  </si>
  <si>
    <t>SERVICIO DE RECUPERACIÓN DE CUERPOS DE AGUA LÉNTICOS Y LÓTICOS</t>
  </si>
  <si>
    <t>SERVICIO DE REFORESTACIÓN DE ECOSISTEMAS</t>
  </si>
  <si>
    <t>SERVICIO DE EDUCACIÓN INFORMAL EN EL MARCO DE LA CONSERVACIÓN DE LA BIODIVERSIDAD Y LOS SERVICIO ECOSTÉMICOS</t>
  </si>
  <si>
    <t>SERVICIO APOYO FINANCIERO PARA LA IMPLEMENTACIÓN DE ESQUEMAS DE PAGO POR SERVICIO AMBIENTALES</t>
  </si>
  <si>
    <t>SERVICIO DE ASISTENCIA TÉCNICA PARA LA CONSOLIDACIÓN DE NEGOCIOS VERDES</t>
  </si>
  <si>
    <t>SERVICIO DE SEGUIMIENTO Y EVALUACIÓN DE LOS PROGRAMAS DE RECOLECCIÓN DE RESIDUOS POS CONSUMO</t>
  </si>
  <si>
    <t>SERVICIO DE APOYO TÉCNICO PARA LA IMPLEMENTACIÓN DE ACCIONES DE MITIGACIÓN Y ADAPTACIÓN AL CAMBIO CLIMÁTICO</t>
  </si>
  <si>
    <t>SERVICIO DE DIVULGACIÓN DE LA INFORMACIÓN EN GESTIÓN DEL CAMBIO CLIMÁTICO PARA UN DESARROLLO BAJO EN CARBONO Y RESILIENTE AL CLIMA</t>
  </si>
  <si>
    <t>SERVICIO DE ASISTENCIA TÉCNICA PARA LA PROMOCIÓN DEL USO EFICIENTE Y AHORRO DEL AGUA</t>
  </si>
  <si>
    <t>SERVICIO DE ATENCIÓN INTEGRAL A LA FAUNA</t>
  </si>
  <si>
    <t>SERVICIO DE DIVULGACIÓN DE LA INFORMACIÓN DE LA POLÍTICA NACIONAL DE EDUCACIÓN AMBIENTAL Y PARTICIPACIÓN</t>
  </si>
  <si>
    <t>SERVICIO DE ARTICULACION ENTRE LA EDUCACION SUPERIOR Y EL SECTOR PRODUCTIVO</t>
  </si>
  <si>
    <t>SERVICIO DE FORMACIÓN PARA EL TRABAJO EN COMPETENCIAS PARA LA INSERCIÓN LABORAL</t>
  </si>
  <si>
    <t>SERVICIO PARA LA FORMALIZACION EMPRESARIAL Y DE PRODUCTOS Y/O SERVICIOS </t>
  </si>
  <si>
    <t>SERVICIO DE FORMACION PARA EL TRABAJO EN COMPETENCIAS PARA LA INSERCION LABORAL </t>
  </si>
  <si>
    <t>SERVICIO DE APOYO PARA EL DESARROLLO TECNOLOGICO Y LA INNOVACION </t>
  </si>
  <si>
    <t>SERVICIO DE GESTIÓN PARA EL EMPRENDIMIENTO</t>
  </si>
  <si>
    <t>SERVICIO DE APOYO AL DISEÑO E IMPLEMENTACIÓN DEPOLÍTICAS DE PROTECCIÓN AL CESANTE</t>
  </si>
  <si>
    <t>DOCUMENTOS DE INVESTIGACIÓN</t>
  </si>
  <si>
    <t>SERVICIO DE APOYO A LOS ESQUEMAS ESPECIALES DE ACOMPAÑAMIENTO COMUNITARIO</t>
  </si>
  <si>
    <t>SERVICIO DE ASISTENCIA TÉCNICA EN PROYECTOS DE INFRAESTRUCTURA SOCIAL A ENTIDADES TERRITORIALES</t>
  </si>
  <si>
    <t>SERVICIO DE ASISTENCIA TÉCNICA PARA LA VIABILIZACIÓN DE PROYECTOS DE INFRAESTRUCTURA</t>
  </si>
  <si>
    <t>SERVICIO DE ASISTENCIA TÉCNICA PARA LA IMPLEMENTACIÓN DE PROYECTOS PRODUCTIVOS Y DE AUTOSOSTENIMIENTO</t>
  </si>
  <si>
    <t>BIENES FISCALES SANEADOS Y TITULADOS</t>
  </si>
  <si>
    <t>ENTIDADES TERRITORIALES ASISTIDAS TÉCNICAMENTE</t>
  </si>
  <si>
    <t>INSTANCIAS FORMALES Y NO FORMALES DE PARTICIPACIÓN FORTALECIDAS</t>
  </si>
  <si>
    <t>SISTEMAS DE INFORMACIÓN IMPLEMENTADOS</t>
  </si>
  <si>
    <t>ENTIDADES, ORGANISMOS Y DEPENDENCIAS ASISTIDOS TÉCNICAMENTE</t>
  </si>
  <si>
    <t>DOCUMENTOS DE POLÍTICA ELABORADOS</t>
  </si>
  <si>
    <t>ESTUDIOS DE PREINVERSIÓN ELABORADOS</t>
  </si>
  <si>
    <t>HECTÁREAS CON DISTRITOS DE ADECUACIÓN DE TIERRAS REHABILITADOS, COMPLEMENTADOS Y MODERNIZADOS</t>
  </si>
  <si>
    <t>MAQUINARIA Y EQUIPOS ENTREGADOS</t>
  </si>
  <si>
    <t>ASOCIACIONES APOYADAS</t>
  </si>
  <si>
    <t>PRODUCTORES ATENDIDOS CON SERVICIO DE EXTENSIÓN AGROPECUARIA</t>
  </si>
  <si>
    <t>PROYECTOS PRODUCTIVOS COFINANCIADOS</t>
  </si>
  <si>
    <t>MERCADOS CAMPESINOS REALIZADOS</t>
  </si>
  <si>
    <t>RUEDAS DE NEGOCIOS REALIZADAS</t>
  </si>
  <si>
    <t>ALEVINOS UTILIZADOS EN ACTIVIDADES DE REPOBLAMIENTO</t>
  </si>
  <si>
    <t>ESPACIOS DE INTEGRACIÓN DE OFERTA PÚBLICA GENERADOS</t>
  </si>
  <si>
    <t xml:space="preserve">SEDES MANTENIDAS </t>
  </si>
  <si>
    <t xml:space="preserve">SEDES RESTAURADAS </t>
  </si>
  <si>
    <t>BENEFICIARIOS DE ESTRATEGIAS O PROGRAMAS DE APOYO FINANCIERO PARA EL ACCESO A LA EDUCACIÓN DE ALTO NIVEL</t>
  </si>
  <si>
    <t>ESTUDIOS O DISEÑOS REALIZADOS</t>
  </si>
  <si>
    <t>ACUEDUCTOS CONSTRUIDOS, AMPLIADOS Y OPTIMIZADOS</t>
  </si>
  <si>
    <t xml:space="preserve">ENTIDADES TERRITORIALES ASISTIDAS TÉCNICAMENTE </t>
  </si>
  <si>
    <t>ENTIDADES TERRITORIALES ASISTIDAS TÉCNICA Y JURÍDICAMENTE</t>
  </si>
  <si>
    <t>SUBSIDIOS PARA MEJORAMIENTO DE  VIVIENDA ASIGNADOS A POBLACIÓN</t>
  </si>
  <si>
    <t>PROYECTOS APOYADOS FINANCIERAMENTE EN OPERACIONES URBANAS ESPECIALES</t>
  </si>
  <si>
    <t>ASISTENCIAS TÉCNICAS REALIZADAS</t>
  </si>
  <si>
    <t>HOGARES BENEFICIADOS CON MEJORAMIENTO DE UNA VIVIENDA  </t>
  </si>
  <si>
    <t>GESTORES CULTURALES CAPACITADOS</t>
  </si>
  <si>
    <t>CREADORES Y GESTORES CULTURALES BENEFICIADOS</t>
  </si>
  <si>
    <t>ESTÍMULOS OTORGADOS</t>
  </si>
  <si>
    <t>CONSEJOS TERRITORIALES ASISTIDOS TÉCNICAMENTE</t>
  </si>
  <si>
    <t>EVENTOS DE PROMOCIÓN DE ACTIVIDADES CULTURALES REALIZADOS</t>
  </si>
  <si>
    <t>ACTIVIDADES CULTURALES REALIZADAS EN MUSEOS DEL MINISTERIO DE CULTURA</t>
  </si>
  <si>
    <t>PERSONAS ASISTIDAS TÉCNICAMENTE</t>
  </si>
  <si>
    <t>PROGRAMAS DE GESTIÓN EMPRESARIAL EJECUTADOS EN UNIDADES PRODUCTIVAS</t>
  </si>
  <si>
    <t>DOCUMENTOS DE PLANEACIÓN ELABORADOS</t>
  </si>
  <si>
    <t>VIAJES DE FAMILIARIZACIÓN REALIZADOS</t>
  </si>
  <si>
    <t>EVENTOS DE PROMOCIÓN REALIZADOS</t>
  </si>
  <si>
    <t>REDES TEMÁTICAS DE TURISMO APOYADAS</t>
  </si>
  <si>
    <t>EMPRESAS ASISTIDAS TÉCNICAMENTE</t>
  </si>
  <si>
    <t xml:space="preserve">UNIDADES PRODUCTIVAS  BENEFICIADAS EN LA IMPLEMENTACIÓN DE ESTRATEGIAS PARA INCREMENTAR SU PRODUCTIVIDAD </t>
  </si>
  <si>
    <t>CONVENIOS, ALIANZAS ESTRATÉGICAS Y SUSCRIPCIONES REALIZADAS</t>
  </si>
  <si>
    <t>EVENTOS DE DIVULGACIÓN REALIZADOS</t>
  </si>
  <si>
    <t>UNIDADES DE PRODUCCIÓN MINERA ASISTIDAS TÉCNICAMENTE</t>
  </si>
  <si>
    <t>TRABAJADORES INFANTILES ERRADICADOS DE LA ACTIVIDAD MINERA</t>
  </si>
  <si>
    <t>VIVIENDAS CONECTADAS A LA RED LOCAL DE GAS COMBUSTIBLE</t>
  </si>
  <si>
    <t>VIVIENDAS CONECTADAS  A LA RED DEL SISTEMA DE DISTRIBUCIÓN LOCAL DE ENERGÍA ELÉCTRICA</t>
  </si>
  <si>
    <t>INFRAESTRUCTURA MEJORADA</t>
  </si>
  <si>
    <t>ESTRATEGIAS PEDAGÓGICAS IMPLEMENTADAS</t>
  </si>
  <si>
    <t xml:space="preserve">AEROPUERTOS MEJORADOS </t>
  </si>
  <si>
    <t>UNIDADES PRODUCTIVAS CAPITALIZADAS</t>
  </si>
  <si>
    <t>PERSONAS CAPACITADAS</t>
  </si>
  <si>
    <t>INSTANCIAS TERRITORIALES ASISTIDAS</t>
  </si>
  <si>
    <t>ORGANISMOS DE ATENCIÓN DE EMERGENCIAS FORTALECIDOS</t>
  </si>
  <si>
    <t>PERSONAS AFECTADAS POR SITUACIONES DE EMERGENCIA, DESASTRE O DECLARATORIAS DE CALAMIDAD PÚBLICA APOYADAS</t>
  </si>
  <si>
    <t>OBRAS DE INFRAESTRUCTURA PARA LA REDUCCIÓN DEL RIESGO DE DESASTRES REALIZADAS</t>
  </si>
  <si>
    <t>ESTRATEGIA PARA LA RESPUESTA A EMERGENCIAS FORMULADA</t>
  </si>
  <si>
    <t>SISTEMAS DE ALERTA TEMPRANA IMPLEMENTADOS</t>
  </si>
  <si>
    <t>SEDES  DE INSTITUCIONES DE EDUCACIÓN  SUPERIOR MEJORADAS</t>
  </si>
  <si>
    <t>INSTITUCIONES DE EDUCACIÓN SUPERIOR CON PROCESOS RADICADOS PARA ACREDITACIÓN INSTITUCIONAL ANTE EL CONSEJO NACIONAL DE ACREDITACIÓN</t>
  </si>
  <si>
    <t>MADRES Y PADRES CABEZA DE HOGAR ATENDIDOS</t>
  </si>
  <si>
    <t>ADOLESCENTES ATENDIDOS</t>
  </si>
  <si>
    <t>CAMPAÑAS DE PROMOCIÓN REALIZADAS</t>
  </si>
  <si>
    <t>CENTROS DE DÍA PARA EL ADULTO MAYOR DOTADOS</t>
  </si>
  <si>
    <t>CUIDADORES CUALIFICADOS</t>
  </si>
  <si>
    <t>NÚMERO DE ADULTOS MAYORES BENEFICIADOS</t>
  </si>
  <si>
    <t>PERSONAS EN RIESGO EXTRAORDINARIO Y EXTREMO PROTEGIDAS</t>
  </si>
  <si>
    <t>CASAS DE IGUALDAD DE OPORTUNIDADES PARA LA MUJER Y EL JOVEN</t>
  </si>
  <si>
    <t>ESTRATEGIAS DE PROMOCIÓN DE LA GARANTÍA DE DERECHOS IMPLEMENTADAS</t>
  </si>
  <si>
    <t>ESTRATEGIAS PARA LA TRANSFORMACIÓN DE IMAGINARIOS, REPRESENTACIONES Y ESTEREOTIPOS DE DISCRIMINACIÓN IMPLEMENTADAS</t>
  </si>
  <si>
    <t>ESTRATEGIAS DE FOMENTO DE PARTICIPACIÓN PARA LAS MUJERES</t>
  </si>
  <si>
    <t>ESTRATEGIAS PARA EL FOMENTO DE A LA PARTICIPACIÓN DE LAS MUJERES EN LOS ESPACIOS DE PARTICIPACIÓN POLÍTICA Y DE TOMA DE DECISIÓN IMPLEMENTADAS</t>
  </si>
  <si>
    <t>RECURSOS DE ATENCIÓN HUMANITARIA POR SUBSIDIARIEDAD OTORGADOS</t>
  </si>
  <si>
    <t>INFRAESTRUCTURA PARA ALOJAMIENTO TEMPORAL DE VÍCTIMAS DESPLAZADAS POR EL CONFLICTO CONSTRUIDAS Y DOTADAS</t>
  </si>
  <si>
    <t xml:space="preserve">HOGARES SUBSIDIADOS EN ASISTENCIA FUNERARIA </t>
  </si>
  <si>
    <t>JORNADAS MÓVILES DE ATENCIÓN, ORIENTACIÓN Y ACCESO A LA JUSTICIA A LAS VÍCTIMAS DEL CONFLICTO ARMADO REALIZADAS</t>
  </si>
  <si>
    <t>PUNTOS DE ATENCIÓN A VÍCTIMAS DOTADOS</t>
  </si>
  <si>
    <t>POBLACIÓN VÍCTIMA DEL CONFLICTO ARMADO, BENEFICIARIA DE SUBSIDIOS PARA LA PERMANENCIA EN PROGRAMAS NACIONALES</t>
  </si>
  <si>
    <t>PROYECTOS PRODUCTIVOS FORMULADOS PARA POBLACIÓN VÍCTIMAS DEL DESPLAZAMIENTO FORZADO</t>
  </si>
  <si>
    <t>HOGARES CON ASISTENCIA TÉCNICA PARA LA GENERACIÓN DE INGRESOS</t>
  </si>
  <si>
    <t>PERSONAS VINCULADAS A EMPLEO FORMAL PARA POBLACIÓN VULNERABLE</t>
  </si>
  <si>
    <t>PERSONAS INSCRITAS</t>
  </si>
  <si>
    <t>HOGARES VULNERABLES CON MEJORAMIENTO DE LAS CONDICIONES FÍSICAS O DOTACIÓN DE VIVIENDA REALIZADOS</t>
  </si>
  <si>
    <t>HOGARES VÍCTIMAS QUE RECIBEN RECURSOS MONETARIOS PARA SEGURIDAD ALIMENTARIA</t>
  </si>
  <si>
    <t>HOGARES VÍCTIMAS VULNERABLES CON ASISTENCIA TÉCNICA PARA EL MEJORAMIENTO DE LAS  CONDICIONES FÍSICAS O DOTACIÓN DE VIVIENDA</t>
  </si>
  <si>
    <t>RUTAS DE ATENCIÓN IMPLEMENTADAS</t>
  </si>
  <si>
    <t>NÚMERO DE ESCENARIOS DE PAZ, CONVIVENCIA CIUDADANA E INCLUSIÓN SOCIAL FINANCIADOS</t>
  </si>
  <si>
    <t>HOGARES VÍCTIMAS CON ATENCIÓN HUMANITARIA</t>
  </si>
  <si>
    <t>VÍCTIMAS RECONOCIDAS, RECORDADAS Y DIGNIFICADAS POR EL ESTADO.</t>
  </si>
  <si>
    <t>ACCIONES REALIZADAS EN CUMPLIMIENTO DE LAS MEDIDAS DE SATISFACCIÓN, DISTINTAS AL MENSAJE ESTATAL DE RECONOCIMIENTO.</t>
  </si>
  <si>
    <t xml:space="preserve">UNIDADES PRODUCTIVAS DE GRUPOS ÉTNICOS BENEFICIADOS </t>
  </si>
  <si>
    <t>HOGARES BENEFICIADOS CON ADQUISICIÓN DE VIVIENDA </t>
  </si>
  <si>
    <t xml:space="preserve">MUNICIPÍOS SENSIBILIZADAS EN LA FORMALIZACIÓN </t>
  </si>
  <si>
    <t>MESAS DE PARTICIPACIÓN EN FUNCIONAMIENTO</t>
  </si>
  <si>
    <t>EVENTOS DE PARTICIPACIÓN REALIZADOS</t>
  </si>
  <si>
    <t>VÍCTIMAS CARACTERIZADAS</t>
  </si>
  <si>
    <t>INFORMES DE MONITOREO Y SEGUIMIENTO ELABORADOS</t>
  </si>
  <si>
    <t>EVENTOS DE FORMACIÓN A LOS OPERADORES DE JUSTICIA Y AUTORIDADES LOCALES REALIZADOS</t>
  </si>
  <si>
    <t>EVENTOS DE FORTALECIMIENTO A LA CIUDADANÍA EN AL ACCESO A LA JUSTICIA EN MATERIA DE JUSTICIA TRANSICIONAL REALIZADOS</t>
  </si>
  <si>
    <t>NIÑOS, NIÑAS, ADOLESCENTES Y JÓVENES BENEFICIADOS</t>
  </si>
  <si>
    <t>ESPACIOS DE ARTICULACIÓN INTERINSTITUCIONAL CELEBRADOS</t>
  </si>
  <si>
    <t>COMPROMISOS SUSCRITOS</t>
  </si>
  <si>
    <t>ATLETAS PREPARADOS</t>
  </si>
  <si>
    <t>ESTÍMULOS ENTREGADOS</t>
  </si>
  <si>
    <t>ATLETAS BENEFICIADOS CON ESTÍMULOS FINANCIEROS</t>
  </si>
  <si>
    <t>PERSONAS CON TALENTO DEPORTIVO IDENTIFICADAS</t>
  </si>
  <si>
    <t xml:space="preserve">ORGANISMOS DEPORTIVOS ASISTIDOS </t>
  </si>
  <si>
    <t>ASISTENCIAS TÉCNICAS REALIZADAS A LOS ORGANISMOS DEPORTIVOS</t>
  </si>
  <si>
    <t>DEPORTISTAS QUE PARTICIPAN EN EVENTOS DEPORTIVOS DE ALTO RENDIMIENTO CON SEDE EN COLOMBIA O INTERNACIONALES</t>
  </si>
  <si>
    <t>ORGANISMOS DEPORTIVOS APOYADOS</t>
  </si>
  <si>
    <t>INFRAESTRUCTURA DEPORTIVA MANTENIDA</t>
  </si>
  <si>
    <t>CENTRO DE ALTO RENDIMIENTO CONSTRUIDO Y DOTADO</t>
  </si>
  <si>
    <t>INTERVENCIONES REALIZADAS A INFRAESTRUCTURA DEPORTIVA</t>
  </si>
  <si>
    <t xml:space="preserve">NÚMERO DE NIÑOS, NIÑAS, ADOLESCENTES Y JÓVENES EN ESCUELA DEPORTIVAS
</t>
  </si>
  <si>
    <t>MUNICIPIOS CON ESCUELAS DEPORTIVAS</t>
  </si>
  <si>
    <t>DISCIPLINAS POR ESCUELA DEPORTIVA</t>
  </si>
  <si>
    <t>PERSONAS BENEFICIADAS</t>
  </si>
  <si>
    <t>EVENTOS DE CAPACITACIÓN DESARROLLADOS</t>
  </si>
  <si>
    <t>MUNICIPIOS VINCULADOS AL PROGRAMA SUPÉRATE-INTERCOLEGIADOS</t>
  </si>
  <si>
    <t>INSTITUCIONES EDUCATIVAS VINCULADAS AL PROGRAMA SUPÉRATE-INTERCOLEGIADOS</t>
  </si>
  <si>
    <t>PERSONAS ATENDIDAS POR LOS PROGRAMAS DE RECREACIÓN, DEPORTE SOCIAL COMUNITARIO, ACTIVIDAD FÍSICA Y APROVECHAMIENTO DEL TIEMPO LIBRE</t>
  </si>
  <si>
    <t>MUNICIPIOS IMPLEMENTANDO  PROGRAMAS DE RECREACIÓN, ACTIVIDAD FÍSICA Y DEPORTE SOCIAL COMUNITARIO</t>
  </si>
  <si>
    <t>SEDES EDUCATIVAS APOYADAS CON PROGRAMAS DE FOMENTO</t>
  </si>
  <si>
    <t>EVENTOS RECREATIVOS COMUNITARIOS REALIZADOS</t>
  </si>
  <si>
    <t xml:space="preserve"> PERSONAS ATENDIDAS POR LOS PROGRAMAS DE RECREACIÓN, DEPORTE SOCIAL COMUNITARIO, ACTIVIDAD FÍSICA Y APROVECHAMIENTO DEL TIEMPO LIBRE</t>
  </si>
  <si>
    <t>CAPACITACIONES REALIZADAS</t>
  </si>
  <si>
    <t>CUERPOS DE BOMBEROS DISPONIBLES PARA LA PREVENCIÓN Y CONTROL DE INCENDIOS EN LA ENTIDAD TERRITORIAL</t>
  </si>
  <si>
    <t>PROCESOS ELECTORALES REALIZADOS</t>
  </si>
  <si>
    <t>ESPACIOS DE PARTICIPACIÓN PROMOVIDOS</t>
  </si>
  <si>
    <t>ENTIDADES ASISTIDAS TÉCNICAMENTE</t>
  </si>
  <si>
    <t>ESTRATEGIAS DE PROMOCIÓN A LA PARTICIPACIÓN CIUDADANA IMPLEMENTADAS</t>
  </si>
  <si>
    <t>INICIATIVAS CREADAS</t>
  </si>
  <si>
    <t xml:space="preserve">EVENTOS DE FORMACIÓN EN LIDERAZGO </t>
  </si>
  <si>
    <t>CIUDADANOS CON SERVICIO DE JUSTICIA PRESTADO</t>
  </si>
  <si>
    <t>SISTEMAS LOCALES DE JUSTICIA IMPLEMENTADOS</t>
  </si>
  <si>
    <t>JORNADAS MÓVILES DE ACCESO A LA JUSTICIA REALIZADAS</t>
  </si>
  <si>
    <t>PROYECTOS DE CONVIVENCIA Y SEGURIDAD CIUDADANA APOYADOS FINANCIERAMENTE</t>
  </si>
  <si>
    <t>UNIDADES DOTADAS</t>
  </si>
  <si>
    <t>RECOMPENSAS ENTREGADAS A LA CIUDADANÍA</t>
  </si>
  <si>
    <t>PROGRAMAS DE EDUCACIÓN INFORMAL EN SEGURIDAD Y CONVIVENCIA CIUDADANA CON ENFOQUE DE GÉNERO REALIZADOS</t>
  </si>
  <si>
    <t>ASISTENCISA TÉCNICAS REALIZADAS</t>
  </si>
  <si>
    <t>PERSONAS AFILIADAS AL RÉGIMEN SUBSIDIADO</t>
  </si>
  <si>
    <t>EMPRESAS SOCIALES DEL ESTADO FINANCIADAS</t>
  </si>
  <si>
    <t>AUDITORÍAS Y VISITAS INSPECTIVAS REALIZADAS</t>
  </si>
  <si>
    <t>ANÁLISIS REALIZADOS</t>
  </si>
  <si>
    <t>ESTRATEGIAS DE GESTIÓN DEL RIESGO EN TEMAS DE TRASTORNOS MENTALES IMPLEMENTADAS</t>
  </si>
  <si>
    <t>CAMPAÑAS DE GESTIÓN DEL RIESGO PARA ABORDAR SITUACIONES DE SALUD RELACIONADAS CON CONDICIONES AMBIENTALES IMPLEMENTADAS</t>
  </si>
  <si>
    <t>ESTABLECIMIENTOS ABIERTOS AL PÚBLICO VIGILADOS Y CONTROLADOS</t>
  </si>
  <si>
    <t>CAMPAÑA DE GESTION DE RIEGOS EN TEMAS DE SALUD SEXUAL Y REPRODUCTIVAS IMPLEMENTADAS</t>
  </si>
  <si>
    <t>CAMPAÑAS DE GESTIÓN DEL RIESGO EN TEMAS DE SALUD SEXUAL Y REPRODUCTIVA IMPLEMENTADAS</t>
  </si>
  <si>
    <t>ESTRATEGIAS DE PROMOCIÓN DE LA SALUD IMPLEMENTADAS</t>
  </si>
  <si>
    <t>PERSONAS ATENDIDAS EN CENTROS REGULADORES DE URGENCIAS, EMERGENCIAS Y DESASTRES</t>
  </si>
  <si>
    <t>CAMPAÑAS DE GESTIÓN DEL RIESGO PARA ENFERMEDADES INMUNOPREVENIBLES  IMPLEMENTADAS</t>
  </si>
  <si>
    <t>DOCUMENTOS METODOLÓGICOS REALIZADOS</t>
  </si>
  <si>
    <t>ESTRATEGIAS DE PROMOCIÓN DE LA SALUD  Y PREVENCIÓN DE RIESGOS ASOCIADOS A CONDICIONES NO TRANSMISIBLES IMPLEMENTADAS</t>
  </si>
  <si>
    <t>CAMPAÑAS DE GESTIÓN DEL RIESGO PARA ABORDAR CONDICIONES CRÓNICAS PREVALENTES IMPLEMENTADAS</t>
  </si>
  <si>
    <t>ESTRATEGIAS DE PROMOCIÓN DE LA PARTICIPACIÓN SOCIAL EN SALUD IMPLEMENTADAS</t>
  </si>
  <si>
    <t>ENTIDADES TERRITORIALES CON SERVICIO DE SUMINISTRO DE INSUMOS PARA EL MANEJO DE EVENTOS DE INTERÉS EN SALUD PÚBLICA</t>
  </si>
  <si>
    <t xml:space="preserve">VÍA URBANA CONSTRUIDA </t>
  </si>
  <si>
    <t>PUENTE CONSTRUIDO EN VÍA TERCIARIA EXISTENTE</t>
  </si>
  <si>
    <t>EDIFICACIONES DE ATENCIÓN INTEGRAL A LA PRIMERA INFANCIA CONSTRUIDAS</t>
  </si>
  <si>
    <t>MAPAS DE ZONIFICACIÓN ELABORADOS</t>
  </si>
  <si>
    <t>PREDIOS FORMALIZADOS O REGULARIZADOS PARA EL DESARROLLO RURAL</t>
  </si>
  <si>
    <t xml:space="preserve">AMBIENTES DE APRENDIZAJE PARA LA EDUCACIÓN INICIAL, PREESCOLAR Y BÁSICA PRIMARIA CON DOTACIONES PEDAGÓGICAS EN EL MARCO DE LA ATENCIÓN INTEGRAL </t>
  </si>
  <si>
    <t>LINEAMIENTOS CURRICULARES PARA LAS ESPECIALIZADAS DE MEDIA TECNICA DESARROLLADOS (ACTUALIZACIÓN CURRICULAR DE LA INSTITUCIONES EDUCATIVAS CON MEDIA TECNICA)</t>
  </si>
  <si>
    <t>FOROS EDUCATIVOS TERRITORIALES REALIZADOS</t>
  </si>
  <si>
    <t>MODELOS EDUCATIVOS PARA GRUPOS ÉTNICOS ACOMPAÑADOS</t>
  </si>
  <si>
    <t>ESTABLECIMIENTOS EDUCATIVOS BENEFICIADOS</t>
  </si>
  <si>
    <t>ESCUELAS DE PADRES APOYADAS</t>
  </si>
  <si>
    <t>DOCENTES DE EDUCACIÓN INICIAL, PREESCOLAR, BÁSICA Y MEDIA BENEFICIADOS CON ESTRATEGIAS DE MEJORAMIENTO DE SUS CAPACIDADES</t>
  </si>
  <si>
    <t>DOCENTES DE EDUCACIÓN INICIAL, PREESCOLAR, BÁSICA Y MEDIA BENEFICIADOS CON ESTRATEGIAS DE ACCESO Y PERMANENCIA A PROGRAMAS DE POSGRADO</t>
  </si>
  <si>
    <t>DOCENTES BENEFICIADOS CON ESTRATEGIAS DE PROMOCIÓN DEL BILINGÜISMO</t>
  </si>
  <si>
    <t>DOCENTES CAPACITADOS</t>
  </si>
  <si>
    <t>AMBIENTES DE APRENDIZAJE PARA LA EDUCACIÓN INICIAL, PREESCOLAR Y BÁSICA PRIMARIA CON DOTACIONES PEDAGÓGICAS EN EL MARCO DE LA ATENCIÓN INTEGRAL (EDUCACIÓN MAS INNOVADORA CON MEJORES AMBIENTES DIGITALES Y RECURSOS TECNOLÓGICOS)</t>
  </si>
  <si>
    <t>AULAS NUEVAS CONSTRUIDAS (INCLUYE AMBIENTES PEDAGÓGICOS BÁSICOS)</t>
  </si>
  <si>
    <t>AMBIENTES PEDAGOGICOS NUEVO CONSTRUIDO COMPLEMENTARIOS (INCLUYE COMEDOR – COCINA, BATERIAS SANITARIAS, AULAS DE INFORMATICA, LABORATORIOS, RECTORIS, SALA DE PROFESORES, CANCHAS MULTIPLES )</t>
  </si>
  <si>
    <t>AULAS MEJORADAS INTERVENIDAS (INCLUYE AMBIENTES PEDAGOGICOS BASICOS )</t>
  </si>
  <si>
    <t>AMBIENTES PEDAGOGICOS MEJORADOS INTERVENIDOS (INCLUYE COMEDOR – COCINA, BATERIAS SANITARIAS, AULAS DE INFORMATICAS, LABORATORIOS ZONAS ADMINISTRATIVAS, SALAS DE PROFESORES )</t>
  </si>
  <si>
    <t>SEDES DOTADAS CON MOBILIARIO</t>
  </si>
  <si>
    <t xml:space="preserve">PERSONAS BENEFICIADAS CON ESTRATEGIAS DE FOMENTO PARA EL ACCESO A LA EDUCACIÓN INICIAL, PREESCOLAR, BÁSICA Y MEDIA. </t>
  </si>
  <si>
    <t>BENEFICIARIOS DE APOYO PEDAGÓGICO PARA  LA OFERTA DE EDUCACIÓN INCLUSIVA PARA PREESCOLAR, BÁSICA Y MEDIA</t>
  </si>
  <si>
    <t>ESTUDIANTES BENEFICIADOS DEL PROGRAMA DE ALIMENTACIÓN ESCOLAR</t>
  </si>
  <si>
    <t>SEDES EDUCATIVAS APOYADAS EN LA IMPLEMENTACIÓN DE LA ESTRATEGIA DE RESIDENCIA ESCOLAR</t>
  </si>
  <si>
    <t>PERSONAS BENEFICIARIAS DE ESTRATEGIAS DE PERMANENCIA</t>
  </si>
  <si>
    <t>INSTITUCIONES EDUCATIVAS CON INSPECCIÓN, VIGILANCIA Y CONTROL DEL SECTOR EDUCATIVO</t>
  </si>
  <si>
    <t>ACUERDOS DE COOPERACIÓN SUSCRITOS</t>
  </si>
  <si>
    <t>ESTRATEGIAS DE APROPIACIÓN REALIZADAS</t>
  </si>
  <si>
    <t>PLANES ESTRATÉGICOS ELABORADOS</t>
  </si>
  <si>
    <t>PERSONAS CERTIFICADAS EN ALFABETIZACIÓN DIGITAL</t>
  </si>
  <si>
    <t>ESTUDIANTES DE SEDES EDUCATIVAS OFICIALES BENEFICIADOS CON EL SERVICIO DE APOYO EN TECNOLOGÍAS DE LA INFORMACIÓN Y LAS COMUNICACIONES PARA LA EDUCACIÓN</t>
  </si>
  <si>
    <t>RENDICION DE CUENTAS</t>
  </si>
  <si>
    <t>ASISTENCIAS TÉCNICAS PARA EL FORTALECIMIENTO DE LA ACTIVIDAD ARTESANAL PRESTADAS</t>
  </si>
  <si>
    <t>PROCESOS DE FORMACIÓN ATENDIDOS</t>
  </si>
  <si>
    <t>RESTAURACIONES REALIZADAS</t>
  </si>
  <si>
    <t xml:space="preserve">CUERPOS DE AGUA RECUPERADOS </t>
  </si>
  <si>
    <t>PLANTACIONES FORESTALES REALIZADAS</t>
  </si>
  <si>
    <t>TALLERES REALIZADOS</t>
  </si>
  <si>
    <t>ÁREAS CON ESQUEMAS DE PAGO POR SERVICIOS AMBIENTALES IMPLEMENTADOS</t>
  </si>
  <si>
    <t>NEGOCIOS VERDES CONSOLIDADOS</t>
  </si>
  <si>
    <t>PROGRAMAS DE RECOLECCIÓN DE RESIDUOS POS CONSUMO CON SEGUIMIENTO</t>
  </si>
  <si>
    <t>PILOTOS CON ACCIONES DE MITIGACIÓN Y ADAPTACIÓN AL CAMBIO CLIMÁTICO DESARROLLADOS</t>
  </si>
  <si>
    <t xml:space="preserve">CAMPAÑAS DE INFORMACIÓN EN GESTIÓN DE CAMBIO CLIMÁTICO REALIZADAS </t>
  </si>
  <si>
    <t>PROYECTOS PARA LA PROMOCIÓN DEL USO EFICIENTE Y AHORRO DEL AGUA FORMULADO</t>
  </si>
  <si>
    <t>ANIMALES ATENDIDOS EN SERVICIOS MÉDICOS VETERINARIOS</t>
  </si>
  <si>
    <t>CAMPAÑAS DE EDUCACIÓN AMBIENTAL Y PARTICIPACIÓN IMPLEMENTADAS</t>
  </si>
  <si>
    <t>EVENTOS COMERCIALES APOYADOS</t>
  </si>
  <si>
    <t>PROGRAMAS Y PROYECTOS DE EDUCACION SUPERIOR ARTICULADOS CON EL SECTOR PRODUCTIVO</t>
  </si>
  <si>
    <t>PERSONAS FORMADAS</t>
  </si>
  <si>
    <t>EMPRESAS ASITIDAS TECNICAMENTE EN TEMAS DE LEGALIDAD Y/O FORMALIZACION</t>
  </si>
  <si>
    <t>PROYECTOS FINANCIADOS PARA EL DESARROLLO TECNOLOGICO E INNOVACION </t>
  </si>
  <si>
    <t>REGULACIONES, NORMAS, REGLAMENTOS O LEGISLACIONES RECONOCIDOS COMO PRODUCTO DE INNOVACIÓN</t>
  </si>
  <si>
    <t>PROYECTOS PRODUCTIVOS CON ACOMPAÑAMIENTO ATENDIDOS</t>
  </si>
  <si>
    <t>ESTRATEGIAS DE PROTECCIÓN AL CESANTE REALIZADAS</t>
  </si>
  <si>
    <t>PROPUESTAS DE COOPERACIÓN INTERNACIONAL COFINANCIADOS</t>
  </si>
  <si>
    <t>INICIATIVAS ORGANIZATIVAS DE PARTICIPACIÓN CIUDADANA PROMOVIDAS</t>
  </si>
  <si>
    <t>NIÑOS, NIÑAS, ADOLESCENTES Y JÓVENES BENEFICIADOS CON ACCIONES DE RESTABLECIMIENTO DE DERECHOS</t>
  </si>
  <si>
    <t>DOCUMENTOS DE INVESTIGACIÓN ELABORADOS</t>
  </si>
  <si>
    <t>COMUNIDADES ÉTNICAS CON ESQUEMA ESPECIAL DE ACOMPAÑAMIENTO COMUNITARIO APOYADOS</t>
  </si>
  <si>
    <t>PROYECTOS ASISTIDOS TÉCNICAMENTE EN EJECUCIÓN DE OBRAS DE INFRAESTRUCTURA SOCIAL</t>
  </si>
  <si>
    <t>PROYECTOS DE INFRAESTRUCTURA CULTURAL  ASISTIDOS TÉCNICAMENTE</t>
  </si>
  <si>
    <t>FAMILIAS ASISTIDAS TÉCNICAMENTE</t>
  </si>
  <si>
    <t>NÚMERO</t>
  </si>
  <si>
    <t>HECTÁREA</t>
  </si>
  <si>
    <t>SEDES</t>
  </si>
  <si>
    <t>NÚMERO DE PERSONAS</t>
  </si>
  <si>
    <t>METROS LINEALES</t>
  </si>
  <si>
    <t>NÚMERO DE INSTANCIAS TERRITORIALES</t>
  </si>
  <si>
    <t>NÚMERO DE ORGANISMOS</t>
  </si>
  <si>
    <t>NÚMERO DE SISTEMAS</t>
  </si>
  <si>
    <t>NÚMERO DE OBRAS</t>
  </si>
  <si>
    <t>NÚMERO DE DOCUMENTOS</t>
  </si>
  <si>
    <t xml:space="preserve">NÚMERO </t>
  </si>
  <si>
    <t>NÚMERO DE ESTRATEGIAS</t>
  </si>
  <si>
    <t>NÚMERO DE ESPACIOS DE INTEGRACIÓN DE OFERTA PÚBLICA GENERADOS</t>
  </si>
  <si>
    <t>NÚMERO DE INSTANCIAS</t>
  </si>
  <si>
    <t>NÚMERO DE MUJERES FORMADAS</t>
  </si>
  <si>
    <t>NÚMERO DE INICIATIVAS</t>
  </si>
  <si>
    <t>PESOS</t>
  </si>
  <si>
    <t>KM</t>
  </si>
  <si>
    <t>NRO DE PUENTES</t>
  </si>
  <si>
    <t>NUMERO DE EDIFICACIONES</t>
  </si>
  <si>
    <t>PORCENTAJE</t>
  </si>
  <si>
    <t xml:space="preserve">INSTRUCTIVO PARA EL DILIGENCIAMIENTO DE LA MATRIZ DE SEGUIMIENTO AL PLAN DE DESARROLLO DEPARTAMENTAL 2024-2027 "BOLÍVAR ME ENAMORA"  
MATRIZ DE SEGUIMIENTO AL PLAN DE DESARROLLO DEPARTAMENTAL   
"El Plan de Desarrollo 2024-2027 Bolivar me enamora,  se constituye en la mejor herramienta de seguimiento y control de la acción gubernamental, para el ciudadano interesado en ejercer su derecho constitucional y legal, de participación en los asuntos del Estado. Este plan, que ponemos a disposición del pueblo bolivarense; compila los objetivos, estrategias, programas y proyectos con los que haremos efectivos los principios constitucionales en los que se compromete a garantizar igualdad, bienestar y progreso.
Fuente: Página web Gobernación de Bolívar"  
"Proposito del instrutivo: Implementar una estrategia de acompañamiento a los líderes de procesos y equipos de trabajo de la Gobernación de Bolívar, con el fin de brindar herramientas que faciliten el adecuado diligenciamiento de la matriz de seguimiento del Plan de Desarrollo 2024 - 2027."  
Alcance: Todas las dependencias de la Gobernación de Bolívar.  </t>
  </si>
  <si>
    <t>Parámetros</t>
  </si>
  <si>
    <t>Lineamientos para el diligenciamiento</t>
  </si>
  <si>
    <t>Formato de la celda</t>
  </si>
  <si>
    <t>Incluir la información contenida en el Plan de Desarrollo 2024 - 2027.</t>
  </si>
  <si>
    <t>TEXTO</t>
  </si>
  <si>
    <t>META PRODUCTO ESPERADO 2025</t>
  </si>
  <si>
    <t>Deberá digitar el resultado total de avance de la meta en la vigencia 2024.</t>
  </si>
  <si>
    <t>TOTAL  AVANCE  ACUMULADO (SUMATORIA TOTAL AVANCE META DE PRODUCTOS)</t>
  </si>
  <si>
    <t>TOTAL  AVANCE  ACUMULADO (SUMATORIA TOTAL AVANCE META DE PRODUCTOS) / META PRODUCTO ESPERADO CUATRENIO (2024 - 2027)</t>
  </si>
  <si>
    <t>MONEDA ($)</t>
  </si>
  <si>
    <t>Realizar el calculo, tal como lo describe la columna, deberá realizar la división del  presupuesto ejecutado con el presupuesto proyectado.  El resultadode esta división debe registrarse en porcentaje.</t>
  </si>
  <si>
    <t>2026 VS CUATRENIO</t>
  </si>
  <si>
    <t>AVANCE % 2026</t>
  </si>
  <si>
    <t>PRESUPUESTO PROYECTADO 2026 ($)</t>
  </si>
  <si>
    <t>PRESUPUESTO EJECUTADO 2026 ($)</t>
  </si>
  <si>
    <t>PORCENTAJE EJECUTADO 2026
(PRESUPUESTO EJECUTADO / PRESUPUESTO PROYECTADO)</t>
  </si>
  <si>
    <t>TOTAL  AVANCE  2026 (SUMATORIA TOTAL AVANCE META DE PRODUCTOS)</t>
  </si>
  <si>
    <t>AVANCE META PRODUCTO MAR 2026</t>
  </si>
  <si>
    <t>AVANCE META PRODUCTO JUNIO 2026</t>
  </si>
  <si>
    <t>AVANCE META PRODUCTO SEPTIEMBRE 2026</t>
  </si>
  <si>
    <t>AVANCE META PRODUCTO DICIEMBRE 2026</t>
  </si>
  <si>
    <t>Esta informacion fue presentada en la matriz a corte de Septiembre 2026</t>
  </si>
  <si>
    <t>Esta informacion fue presentada en la matriz a corte de Marzo 2026</t>
  </si>
  <si>
    <t>Esta informacion fue presentada en la matriz a corte de Junio 2026</t>
  </si>
  <si>
    <t>Informacion a diligenciar en el mes de Diciembre de 2026</t>
  </si>
  <si>
    <t>TOTAL  AVANCE  2026 (SUMATORIA TOTAL AVANCE META DE PRODUCTOS) / META PRODUCTO ESPERADO CUATRENIO (2024 - 2027)</t>
  </si>
  <si>
    <t>TOTAL  AVANCE  2026 (SUMATORIA TOTAL AVANCE META DE PRODUCTOS) / META PRODUCTO ESPERADO 2026</t>
  </si>
  <si>
    <t>Sunatoria del presupuesto ejecutado durante la vigencia 2026.</t>
  </si>
  <si>
    <t>En esta casilla deberá realizar la sumatoria de los trimestres avanzados, de la meta producto durante la vigencia 2026.</t>
  </si>
  <si>
    <t xml:space="preserve"> PRESUPUESTO PROYECTADO 2026 ($)</t>
  </si>
  <si>
    <t xml:space="preserve"> PRESUPUESTO EJECUTADO 2026 ($)</t>
  </si>
  <si>
    <t>Deberá digitar el resultado total de avance de la meta en la vigencia 2025.</t>
  </si>
  <si>
    <t>AVANCE META FINAL PRODUCTO  2024 + 2025 + TOTAL  AVANCE  2026 (SUMATORIA TOTAL AVANCE META DE PRODUCTOS)</t>
  </si>
  <si>
    <t>TIC+</t>
  </si>
  <si>
    <t>2302101</t>
  </si>
  <si>
    <t>2301061</t>
  </si>
  <si>
    <t>2301014</t>
  </si>
  <si>
    <t>2301027</t>
  </si>
  <si>
    <t>Número</t>
  </si>
  <si>
    <t>Número de centros</t>
  </si>
  <si>
    <t>Número de municipios</t>
  </si>
  <si>
    <t>Número de estudiantes</t>
  </si>
  <si>
    <t>SECRETARIA TIC</t>
  </si>
  <si>
    <t xml:space="preserve"> BOLÍVAR ME ENAMORA CON JUSTICIA SOCIAL: CIERRE DE BRECHAS Y CALIDAD DE VIDA PARA TODOS</t>
  </si>
  <si>
    <t xml:space="preserve"> BOLÍVAR ME ENAMORA CON CRECIMIENTO ECONÓMICO Y OPORTUNIDAD DE EMPLEO PARA TODOS</t>
  </si>
  <si>
    <t>TIC, CONECTIVIDAD, HABILIDADES DIGITALES, CIUDADES, TERRITORIOS INTELIGENTES Y GOVTECH</t>
  </si>
  <si>
    <t>BOLIVAR INTELIGENTE Y TRANSFORMADO</t>
  </si>
  <si>
    <t xml:space="preserve">ACCESO Y USO DE LAS 
TECNOLOGÍAS DE LA INFORMACIÓN Y LAS 
COMUNICACIONES EN EL 
TERRITORIO </t>
  </si>
  <si>
    <t>ACCESO Y USO DE LAS 
TECNOLOGÍAS DE LA INFORMACIÓN Y LAS 
COMUNICACIONES EN EL 
TERRITORIO</t>
  </si>
  <si>
    <t xml:space="preserve">INFRAESTRUCTURA DE TELECOMUNICACIONES DE ÚLTIMA MILLA </t>
  </si>
  <si>
    <t>CONECTIVIDAD Y HERRAMIENTAS TIC PARA LA EDUCACIÓN</t>
  </si>
  <si>
    <t>ZONAS COMUNITARIAS PARA LA PAZ</t>
  </si>
  <si>
    <t xml:space="preserve">  MIPYMES DIGITALES</t>
  </si>
  <si>
    <t>FOMENTO DEL DESARROLLO DE  APLICACIONES, SOFTWARE Y CONTENIDOS 
PARA IMPULSAR LA APROPIACIÓN DE LAS (TIC)</t>
  </si>
  <si>
    <t>SERVICIO DE ACCESO ZONAS 
DIGITALES</t>
  </si>
  <si>
    <t>FACILITAR EL ACCESO Y USO DE LAS TECNOLOGÍAS DE LA INFORMACIÓN Y LAS COMUNICACIONES EN EL TERRITORIO</t>
  </si>
  <si>
    <t xml:space="preserve"> ACCESO A INTERNET A SEDES  EDUCATIVAS OFICIALES, BIBLIOTECAS Y CASAS DE LA CULTURA REGIONALES</t>
  </si>
  <si>
    <t xml:space="preserve">GENERAR ESTRATEGIA DE CIUDADES Y TERRITORIOS INTELIGENTES </t>
  </si>
  <si>
    <t xml:space="preserve">FACILITAR EL ACCESO Y USO DE LAS TECNOLOGÍAS DE LA INFORMACIÓN Y LAS COMUNICACIONES EN TODO EL TERRITORIO NACIONAL </t>
  </si>
  <si>
    <t>ASISTENCIA EN LA IMPLEMENTACIÓN DE LA ESTRATEGIA DE GOBIERNO DIGITAL</t>
  </si>
  <si>
    <t xml:space="preserve">INFRAESTRUCTURA DE RED DE TELECOMUNICACIONES   PARA CONECTAR MUNICIPIOS Y ÁREAS NO MUNICIPALIZADAS </t>
  </si>
  <si>
    <t xml:space="preserve"> SERVICIO DE ASISTENCIA TÉCNICA PARA LA PROMOCIÓN DEL DESPLIEGUE DE INFRAESTRUCTURA TIC EN LOS POT, PBOT Y EOT </t>
  </si>
  <si>
    <t>CONEXIÓN EN LAS ZONAS MÁS APARTADAS  TENIENDO COMO ALIADAS A LAS COMUNIDADES DE CONECTIVIDAD Y EMPRESAS DE MENOR TAMAÑO</t>
  </si>
  <si>
    <t>INFRAESTRUCTURA DE TELECOMUNICACIONES PARA BRINDAR EL SERVICIO DE ACCESO A INTERNET A SEDES  EDUCATIVAS OFICIALES, BIBLIOTECAS Y CASAS DE LA CULTURA REGIONALES</t>
  </si>
  <si>
    <t>SERVICIO A SEDES EDUCATIVAS, BIBLIOTECAS Y CASAS DE CULTURA CON EQUIPOS DE CÓMPUTO, TECNOLOGÍAS EMERGENTES Y CONTENIDOS DIGITALES PARA LA MEJORA DE LA CALIDAD DE LA EDUCACIÓN.</t>
  </si>
  <si>
    <t>ZONAS COMUNITARIAS PARA LA PAZ CON INTERNET PARA LLEVAR ACCESO A LA POBLACIÓN Y CONECTIVIDAD A ESCUELAS</t>
  </si>
  <si>
    <t>SERVICIO DE EDUCACIÓN  INFORMAL PARA AUMENTAR LA 
CALIDAD Y CANTIDAD DE TALENTO  HUMANO PARA LA INDUSTRIA TI</t>
  </si>
  <si>
    <t>SERVICIOS TECNOLÓGICOS</t>
  </si>
  <si>
    <t>CENTRO INTEGRADO DE SERVICIOS ADECUADO</t>
  </si>
  <si>
    <t>SERVICIO DE ASISTENCIA TÉCNICA 
PARA LA IMPLEMENTACIÓN DE 
LA ESTRATEGIA DE GOBIERNO 
DIGITAL</t>
  </si>
  <si>
    <t xml:space="preserve"> SERVICIO DE CONEXIONES A 
REDES DE SERVICIO PORTADOR</t>
  </si>
  <si>
    <t>SERVICIO DE ASISTENCIA TÉCNICA PARA PROMOCIONAR EL DESPLIEGUE DE INFRAESTRUCTURA DE LAS TECNOLOGÍAS DE LA INFORMACIÓN Y LAS COMUNICACIONES</t>
  </si>
  <si>
    <t>INFRAESTRUCTURA DE TELECOMUNICACIONES DE ÚLTIMA MILLA Y TERMINAL DE USUARIO PARA PERMITIR EL ACCESO A INTERNET EN HOGARES DE BAJOS INGRESOS</t>
  </si>
  <si>
    <t>SERVICIO DE APOYO EN TECNOLOGÍAS TIC PARA LA EDUCACIÓN BÁSICA Y SECUNDARIA</t>
  </si>
  <si>
    <t>SERVICIO DE CONEXIONES A 
REDES DE ACCESO</t>
  </si>
  <si>
    <t>CAPACITACIONES Y SENSIBILIZACIONES PARA AUMENTAR LA CALIDAD Y CANTIDAD DE TALENTO HUMANO PARA LA
INDUSTRIA TI</t>
  </si>
  <si>
    <t>EMPRENDEDORES Y EMPRESAS 
ASISTIDAS TÉCNICAMENTE</t>
  </si>
  <si>
    <t>INDICE DE CAPACIDAD EN LA PRESTACIÓN DE SERVICIOS DE TECNOLOGÍA</t>
  </si>
  <si>
    <t>MUNICIPIOS Y ÁREAS NO 
MUNICIPALIZADAS CONECTADOS A 
REDES DE SERVICIO</t>
  </si>
  <si>
    <t>MUNICIPIOS ASISTIDOS EN DESPLIEGUE DE INFRAESTRUCTURA</t>
  </si>
  <si>
    <t>CONEXIONES A INTERNET FIJO Y / O MÓVIL</t>
  </si>
  <si>
    <t>CONEXIONES A INTENET DE BIBLIOTECAS PUBLICAS</t>
  </si>
  <si>
    <t>ESTUDIANTES EN SEDES EDUCATIVAS OFICIALES BENEFICIADOS CON EL SERVICIO DE APOYO TIC PARA LA EDUCACIÓN</t>
  </si>
  <si>
    <t>CONEXIONES A INTENET DE SEDES 
EDUCATIVAS OFICIALES</t>
  </si>
  <si>
    <t>PERSONAS CAPACITADAS EN PROGRAMAS INFORMALES DE TECNOLOGÍAS DE LA INFORMACIÓN</t>
  </si>
  <si>
    <t>NÚMERO DE EMPRENDEDORES Y EMPRESAS ASISTIDAS</t>
  </si>
  <si>
    <t>SERVICIO DE ASISTENCIA 
TÉCNICAS A EMPRENDEDORES Y 
EMPRESAS</t>
  </si>
  <si>
    <t>MINTIC</t>
  </si>
  <si>
    <t>SECRETARIA DE EDUCACIÓN</t>
  </si>
  <si>
    <t>Column1.area</t>
  </si>
  <si>
    <t>Column1.ejecutado</t>
  </si>
  <si>
    <t>Column1.unidadMedida</t>
  </si>
  <si>
    <t>Column1.nombreIndicador</t>
  </si>
  <si>
    <t>Column1.aprobado</t>
  </si>
  <si>
    <t>Column1.codigoIndicador</t>
  </si>
  <si>
    <t>Column1.avanceMeta</t>
  </si>
  <si>
    <t>Column1.fechaEvaluacion</t>
  </si>
  <si>
    <t>Column1.fechaDiligenciamiento</t>
  </si>
  <si>
    <t>Column1.usuarioDiligenciamiento</t>
  </si>
  <si>
    <t>Column1.metaPropuesta</t>
  </si>
  <si>
    <t>Column1.fechaAvance</t>
  </si>
  <si>
    <t>PLANEACION</t>
  </si>
  <si>
    <t>2026-03-31</t>
  </si>
  <si>
    <t>2026-06-30</t>
  </si>
  <si>
    <t>2026-09-30</t>
  </si>
  <si>
    <t>2026-12-31</t>
  </si>
  <si>
    <t>SECRETARÍA DE AGRICULTURA</t>
  </si>
  <si>
    <t>SECRETARÍA DE VICTIMAS</t>
  </si>
  <si>
    <t>VÍCTIMAS COLOCADAS LABORALMENTE</t>
  </si>
  <si>
    <t>CONSOLIDACIÓN DE INFORMACIÓN DE COMUNIDADES CON RUTA CAMPESINA Y ÉTNICAS</t>
  </si>
  <si>
    <t>COFINANCIAR 20 PROYECTOS PRODUCTIVOS</t>
  </si>
  <si>
    <t>ARTICULACIÓN CON DIRECCIÓN DE VIVIENDA  PARA LA IMPLEMENTACIÓN DE PROGRAMAS DE CONSTRUCCIÓN Y MEJORAMIENTO DE VIVIENDA URBANA Y RURAL PARA ATENDER LAS SENTENCIAS DE RESTITUCIÓN</t>
  </si>
  <si>
    <t>ARTICULACIÓN CON SECRETARÍA DE HABITAD  PARA LA IMPLEMENTACIÓN DE PROGRAMAS DE CONSTRUCCIÓN Y MEJORAMIENTO DE VIVIENDA URBANA Y RURAL PARA ATENDER LAS SENTENCIAS DE RESTITUCIÓN</t>
  </si>
  <si>
    <t>ASISTENCIA TÉCNICA A MUNICIPIOS PARA LA FORMULACIÓN, EJECUCIÓN Y SEGUIMIENTO DEL PLAN DE ACCIÓN TERRITORIAL, CONTINGENCIA, PREVENCIÓN Y PROTECCIÓN.</t>
  </si>
  <si>
    <t>REALIZAR RUEDAS DE NEGOCIOS</t>
  </si>
  <si>
    <t>ES EL PROCESO A TRAVÉS DEL CUAL SE INDIVIDUALIZAN PERSONAS DOTADAS DE TALENTO Y ACTITUDES FAVORABLES PARA EL DEPORTE CON AYUDA DE ENTRENADORES ESPECIALIZADOS Y PRUEBAS FÍSICAS, FISIOLÓGICAS Y DE DESTREZAS.</t>
  </si>
  <si>
    <t xml:space="preserve">SECRETARÍA GENERAL </t>
  </si>
  <si>
    <t>SECRETARÍA DEL INTERIOR</t>
  </si>
  <si>
    <t>AUMENTAR 3 CUERPOS DE BOMBEROS EN FUNCIONAMIENTO.  (A. MUNICIPAL)</t>
  </si>
  <si>
    <t>FORTALECER A LOS MUNICIPIOS TECNICAMENTE EN LA CREACIÓN DE CUERPOS DE BOMBEROS.  (A. MUNICIPAL)</t>
  </si>
  <si>
    <t>PROCESOS ELECTORALES:  1. JAC, 2. JUVENTUDES, 3. CONGRESO, 4. PRESIDENCIA Y 5. TERRITORIALES.  (A. MUNICIPAL)</t>
  </si>
  <si>
    <t>SEGURIDAD</t>
  </si>
  <si>
    <t>REALIZAR LA AFILIACIÓN DE LA POBLACIÓN AL RÉGIMEN SUBSIDIADO CONFORME A LAS CONDICIONES DEL SISTEMA GENERAL DE SEGURIDAD SOCIAL; INCLUYE EL REGISTRO, REPORTE, SISTEMATIZACIÓN Y SEGUIMIENTO DE AFILIADOS EN LOS SISTEMAS DE INFORMACIÓN CORRESPONDIENTES.</t>
  </si>
  <si>
    <t>SECRETARÍA DE HÁBITAT</t>
  </si>
  <si>
    <t>REALIZAR SERVICIO DE EDUCACIÓN INFORMAL EN TEMAS DE SALUD PÚBLICA A LA POBLACIÓN DE LA PRIMERA INFANCIA Y ADOLESCENCIA</t>
  </si>
  <si>
    <t>GARANTIZAR LA ATENCIÓN DE EVENTOS EN SALUD PÚBLICA ANTE SITUACIONES DE EMERGENCIAS Y DESASTRES DE LA POBLACIÓN DEL DEPARTAMENTO DE BOLÍVAR</t>
  </si>
  <si>
    <t>AGUAS DE BOLÍVAR</t>
  </si>
  <si>
    <t>FORTALECER LA GESTIÓN EN LA IMPLEMENTACIÓN DE LA POLÍTICA DE SEGURIDAD ALIMENTARIA Y NUTRICIONAL CON ENFOQUE AL DERECHO HUMANO DE LA ALIMENTACIÓN ADECUADA EN NIÑOS Y NIÑAS DE 0 A 59 MESES, MUJERES LACTANTES Y GESTANTES EN EL DEPARTAMENTO DE BOLÍVAR</t>
  </si>
  <si>
    <t>AUMENTAR LA IMPLEMENTACIÓN DE LAS ACCIONES DE DETECCIÓN TEMPRANA DE LOS TIPOS DE CÁNCER PRIORIZADOS EN EL MARCO DE LA RUTA DE CÁNCER INFANTIL Y DE LA RUTA INTEGRAL DE ATENCIÓN DE PROMOCIÓN Y MANTENIMIENTO DE LA SALUD POR PARTE DE DIRECCIONES LOCALES DE SALUD, ENTIDADES ADMINISTRADORAS DE PLANES DE BENEFICIOS DE SALUD, ENTIDADES PROMOTORAS DE SALUD E INSTITUCIONES PRESTADORAS DE SALUD EN MUNICIPIOS PRIORIZADOS DEL DEPARTAMENTO DE BOLÍVAR</t>
  </si>
  <si>
    <t>REALIZAR ASISTENCIA TÉCNICA CON EL FIN DE AUMENTAR LA ADHERENCIA A LOS LINEAMIENTOS NACIONALES SOBRE LA PREVENCIÓN Y MANEJO DE LAS  CONDICIONES NO TRANSMISIBLES EN LOS MUNICIPIOS DEL DEPARTAMENTO DE BOLÍVAR</t>
  </si>
  <si>
    <t>IMPLEMENTAR ESTRATEGIAS Y ACCIONES PARA LA ARTICULACIÓN DE ACTORES SOCIALES, GUBERNAMENTALES A NIVEL SECTORIAL E INTERSECTORIAL, ENTRE OTROS, PARA GENERAR MECANISMOS Y ESPACIOS DE PARTICIPACIÓN, SOCIALIZACIÓN Y ABOGACÍA, PARA LA PARTICIPACIÓN EN LA PLANEACIÓN SOCIAL, COMUNITARIA Y CIUDADANA EN SALUD Y LA PARTICIPACIÓN EN LA ATENCIÓN INTEGRAL EN SALUD, LA SALUD PÚBLICA, LA GOBERNANZA EN SALUD Y LAS INTERVENCIONES COLECTIVAS.</t>
  </si>
  <si>
    <t>FORTALECER LOS PROCESOS DE ADOPCIÓN, ADAPTACIÓN E IMPLEMENTACIÓN EN LAS ATENCIONES INDIVIDUALES, COLECTIVAS Y POBLACIONALES EN EL DESARROLLO DE RUTAS DE ATENCIÓN INTEGRAL EN SALUD PARA LA PROMOCIÓN Y MANTENIMIENTO DE LA SALUD EN AQUELLAS ESPECÍFICAS DE LAS ETV Y ZOONOSIS.</t>
  </si>
  <si>
    <t>FORTALECER ESTRATEGIAS PARA LA REDUCCIÓN DE ÍNDICE DE MORBILIDAD Y PROPAGACIÓN DE ENFERMEDADES TRASMITIDAS POR ANIMALES DOMÉSTICOS Y SILVESTRES EN EL DEPARTAMENTO DE BOLÍVAR</t>
  </si>
  <si>
    <t>GARANTIZAR LA ATENCIÓN ANTE SITUACIONES DE EMERGENCIAS Y DESASTRES DE LA POBLACIÓN DEL DEPARTAMENTO DE BOLÍVAR</t>
  </si>
  <si>
    <t>Kilómetros</t>
  </si>
  <si>
    <t>INTERVENIR VÍAS TERCIARIAS</t>
  </si>
  <si>
    <t>APOYAR LA FORMALIZACIÓN DE PREDIOS RURALES PARA EL USO PRODUCTIVO</t>
  </si>
  <si>
    <t>2026-04-01</t>
  </si>
  <si>
    <t>2026-09-28</t>
  </si>
  <si>
    <t>2026-12-27</t>
  </si>
  <si>
    <t>PROMOVER LA CONSOLIDACIÓN DE UNA SOCIEDAD DIGITAL PARA QUE TODOS LOS CIUDADANOS TENGAN LAS HERRAMIENTAS NECESARIAS PARA HACER DEL INTERNET Y DE LAS TECNOLOGÍAS DIGITALES UN INSTRUMENTO DE TRANSFORMACIÓN SOCIAL.</t>
  </si>
  <si>
    <t>GARANTIZAR EL DESARROLLO DE LA INFRAESTRUCTURA ESCOLAR Y MEJORES CONDICIONES LOCATIVAS Y DE ENTORNO FÍSICO DE LAS INSTITUCIONES ESCOLARES, CONTANDO CON ESPACIOS COMPLEMENTARIOS EN BUEN ESTADO QUE PROMUEVAN EN NIÑAS, NIÑOS Y ADOLESCENTES INTERACCIÓN CONSIGO MISMOS, CON LOS OTROS Y CON EL MUNDO QUE LES RODEA.</t>
  </si>
  <si>
    <t>GARANTIZAR EL DESARROLLO DE LA INFRAESTRUCTURA ESCOLAR INICIANDO POR EL MEJORAMIENTO DE LAS CONDICIONES LOCATIVAS Y DE ENTORNO FÍSICO DE SUS INSTITUCIONES ESCOLARES, CONTAR CON AULAS Y ESPACIOS DE APRENDIZAJE EN BUEN ESTADO, FACTOR DETERMINANTE PARA LOGRAR QUE LOS ALUMNOS OBTENGAN LOS RESULTADOS ACADÉMICOS ESPERADOS.</t>
  </si>
  <si>
    <t>DESARROLLAR ESTRATEGIAS DE AMPLIACIÓN DE MATRÍCULA EN EL GRADO DE TRANSICIÓN, Y AMPLIACIÓN DE LOS GRADOS DE PREESCOLAR. PRIMERA INFANCIA</t>
  </si>
  <si>
    <t>INCREMENTAR LA CANTIDAD DE POBLACIÓN ESTUDIANTIL DENTRO DEL SISTEMA EDUCATIVO EN EL DEPARTAMENTO DE BOLÍVAR.</t>
  </si>
  <si>
    <t>Porcentaje</t>
  </si>
  <si>
    <t>MEJORAR LOS PROCESOS DE INCLUSIÓN MEDIANTE LA IMPLEMENTACIÓN DE ESTRATEGIAS QUE GARANTICEN EL DERECHO Y EL GOCE EFECTIVO DE LA  EDUCACIÓN A LOS ESTUDIANTES CON DISCAPACIDAD  DEL DEPARTAMENTO DE BOLÍVAR.</t>
  </si>
  <si>
    <t>MEJORAR LOS PROCESOS DE INCLUSIÓN MEDIANTE LA IMPLEMENTACIÓN DE ESTRATEGIAS QUE GARANTICEN EL DERECHO Y EL GOCE EFECTIVO DE LA  EDUCACIÓN A LOS ESTUDIANTES CON TALENTOS EXCEPCIONALES  DEL DEPARTAMENTO DE BOLÍVAR.</t>
  </si>
  <si>
    <t>PROVEER DE COMPLEMENTOS ALIMENTARIOS A ESTUDIENTES EN EDAD ESCOLAR EN LAS INSTITUCIONES EDUCATIVAS OFICIALES DEL DEPARTAMENTO</t>
  </si>
  <si>
    <t>GARANTIZAR EL DERECHO A LA EDUCACIÓN PROPICIANDO LA IGUALDAD DE OPORTUNIDADES PARA LA PERMANENCIA Y EL LOGRO EDUCATIVO DE TODAS LAS NIÑAS, NIÑOS, ADOLESCENTES, JÓVENES Y ADULTOS DEL DEPARTAMENTO EN LA EDUCACIÓN PREESCOLAR, BÁSICA Y MEDIA SUPERANDO EL ABANDONO ESCOLAR.</t>
  </si>
  <si>
    <t>SEGUIMIENTO ANUAL A LAS INSTITUCIONES EDUCATIVAS OFICIALES SOBRE EL MANEJO DE RECURSOS RECIBIDOS POR GRATUIDAD EDUCATIVA</t>
  </si>
  <si>
    <t>ALFABETIZACIÓN DIGITAL</t>
  </si>
  <si>
    <t>REALIZAR 4 PROCESOS DE RENDICIÓN PUBLICA DE CUENTAS A LA CIUDADANÍA</t>
  </si>
  <si>
    <t>IMPLEMENTACIÓN  DE LA MARCA BOLÍVAR A TRAVÉS DE  LA CURADURÍA Y VENTA DE PRODUCTOS ARTESANALES Y AGRO INDUSTRIALES CUYO ORIGEN SE GENERE EN LOS MUNICIPIOS DEL DEPARTAMENTO DE BOLÍVAR                                                                                                                                                                                                                                                                                       APERTURA DE TIENDA DE MARCA BOLÍVAR</t>
  </si>
  <si>
    <t>OPERACIÓN DEL CENTRO DE BIENESTAR ANIMAL EL GUARDIÁN</t>
  </si>
  <si>
    <t>1. POLÍTICA PÚBLICA DE DESARROLLO PRODUCTIVO 2. POLÍTICA PÚBLICA DE COOPERACIÓN INTERNACIONAL</t>
  </si>
  <si>
    <t>ASISTENCIA Y ACOMPAÑAMIENTO A EMPRENDEDORES Y EMPRESAS</t>
  </si>
  <si>
    <t>CONSOLIDACIÓN DE UNA INSTITUCIONALIDAD HABILITANTE PARA LA CIENCIA TECNOLOGÍA E INNOVACIÓN (CTEI)</t>
  </si>
  <si>
    <t>IGUALDAD</t>
  </si>
  <si>
    <t>ACOMPAÑAMIENTO PROYECTOS ÉTNICOS: CATEDRA ESTUDIOS AFROCOLOMBIANOS, IMPLEMENTACIÓN PEC, FORTALECIMIENTO PLAN DE LECTURA, SEGURIDAD Y FORMACIÓN PARA EL TRABAJO.</t>
  </si>
  <si>
    <t>IMPLEMENTACIÓN DE PROYECTOS  PRODUCTIVOS AGRÍCOLAS, PECUARIOS, SILVÍCOLAS Y AMBIENTALES.</t>
  </si>
  <si>
    <t>OFERTA EDUCATIVA ENTREGADA A AGENTES CULTURALES</t>
  </si>
  <si>
    <t>BENEFICIO ECONÓMICO PERIÓDICO ENTREGADO A LOS CREADORES Y GESTORES CULTURALES</t>
  </si>
  <si>
    <t>ESTÍMULOS ECONÓMICOS ENTREGADOS A LOS ACTORES DEL SECTOR ARTÍSTICO Y CULTURAL,</t>
  </si>
  <si>
    <t>1. SISTEMA DE INFORMACIÓN GEOGRAFRICA.  2. SISTEMA DE SEGUIMIENTO A POLITICAS PÚBLICAS 3. SISTEMA INTEGRAL DE PLANEACIÓN</t>
  </si>
  <si>
    <t>SON TODAS AQUELLAS INFRAESTRUCTURAS CULTURALES QUE SE CONSTRUYAN EN UN PREDIO O TERRENO DONDE NO EXISTEN ELEMENTOS O CONSTRUCCIONES PREVISTAS.</t>
  </si>
  <si>
    <t>FORTALECIMIENTO INSTITUCIONAL: OFERTA INSTITUCIONAL A LOS MUNICIPIOS. BANCO DE PROYECTOS, SISBEN, INFORMACIÓN GEOGRAFICA, ESTRATIFICACIÓN,</t>
  </si>
  <si>
    <t xml:space="preserve">SECRETARÍA DE MINAS Y ENERGÍA   </t>
  </si>
  <si>
    <t>SECRETARÍA DE  MOVILIDAD</t>
  </si>
  <si>
    <t>Metros lineales</t>
  </si>
  <si>
    <t>MEJORAR  LA INFRAESTRUCTURA Y HABILITAR  LOS AEROPUERTOS MONTEMARIANO  DEL CARMEN DE BOLÍVAR Y BARACOA DE MAGANGUE</t>
  </si>
  <si>
    <t>GESTIÓN DE RIESGO</t>
  </si>
  <si>
    <t>INCREMENTAR EL NÚMERO DE BENEFICIADOS CON EDUCACIÓN Y/O CAPACITACIÓN EN TEMAS DE GRD</t>
  </si>
  <si>
    <t>AMPLIACIÓN DE LA COBERTURA DE LOS PROGRAMAS DE PROYECCIÓN SOCIAL DE UNIBAC</t>
  </si>
  <si>
    <t>SECRETARÍA DE LA MUJER</t>
  </si>
  <si>
    <t>DISEÑO E IMPLEMENTACIÓN DE UN PROYECTO PARA LA FORMACIÓN A NNA</t>
  </si>
  <si>
    <t>Hectárea</t>
  </si>
  <si>
    <t>PROCESOS DE FORMACIÓN EN ARTES, OFICIOS Y HABILIDADES PARA LA VIDA</t>
  </si>
  <si>
    <t>FOMENTAR LA PARTICIPACIÓN SOCIAL Y POLÍTICA DE LAS MUJERES</t>
  </si>
  <si>
    <t>Dinero</t>
  </si>
  <si>
    <t>ASISTENCIA FUNERARIA</t>
  </si>
  <si>
    <t>MEJORAMIENTO Y/O COSTRUCCIÓN DE PUNTOS DE ATENCIÓN A VÍCTIMAS Y/O CENTRO REGIONAL DE ATENCIÓN A VÍCTIMAS</t>
  </si>
  <si>
    <t>ID</t>
  </si>
  <si>
    <t>periodo avance</t>
  </si>
  <si>
    <t>Marzo</t>
  </si>
  <si>
    <t>Junio</t>
  </si>
  <si>
    <t>Septiembre</t>
  </si>
  <si>
    <t>Diciembre</t>
  </si>
  <si>
    <t>Column1.presupuestoEjecutado</t>
  </si>
  <si>
    <t>Column1.presupuestoProyectado</t>
  </si>
  <si>
    <t xml:space="preserve">TOTAL  AVANCE  2026
</t>
  </si>
  <si>
    <t>TOTAL  AVANCE  ACUMULADO</t>
  </si>
  <si>
    <t xml:space="preserve">PORCENTAJE EJECUTADO 2026
</t>
  </si>
  <si>
    <t>PROMEDIO AVANCE % 2026</t>
  </si>
  <si>
    <t>PRESUPUESTO EJECUTADO 2026</t>
  </si>
  <si>
    <t>PRESUPUESTO PROYECTADO 2026</t>
  </si>
  <si>
    <t>N° INDICADORES</t>
  </si>
  <si>
    <t>TOTAL</t>
  </si>
  <si>
    <t>2026-05-14</t>
  </si>
  <si>
    <t>2026-07-17</t>
  </si>
  <si>
    <t>SECRETARIA DESARROLLO ECONOMICO</t>
  </si>
  <si>
    <t>2026-06-01</t>
  </si>
  <si>
    <t>2026-07-16</t>
  </si>
  <si>
    <t>2026-07-19</t>
  </si>
  <si>
    <t>TIC</t>
  </si>
  <si>
    <t>GENERAR ESTRATEGIA DE CIUDADES Y TERRITORIOS INTELIGENTES</t>
  </si>
  <si>
    <t>FACILITAR EL ACCESO Y USO DE LAS TECNOLOGÍAS DE LA INFORMACIÓN Y LAS COMUNICACIONES EN TODO EL TERRITORIO NACIONAL</t>
  </si>
  <si>
    <t>INFRAESTRUCTURA DE RED DE TELECOMUNICACIONES PARA CONECTAR MUNICIPIOS Y ÁREAS NO MUNICIPALIZADAS</t>
  </si>
  <si>
    <t>SERVICIO DE ASISTENCIA TÉCNICA PARA LA PROMOCIÓN DEL DESPLIEGUE DE INFRAESTRUCTURA TIC EN LOS POT, PBOT Y EOT</t>
  </si>
  <si>
    <t>CONEXIÓN EN LAS ZONAS MÁS APARTADAS TENIENDO COMO ALIADAS A LAS COMUNIDADES DE CONECTIVIDAD Y EMPRESAS DE MENOR TAMAÑO</t>
  </si>
  <si>
    <t>INFRAESTRUCTURA DE TELECOMUNICACIONES PARA BRINDAR EL SERVICIO DE ACCESO A INTERNET A SEDES EDUCATIVAS OFICIALES, BIBLIOTECAS Y CASAS DE LA CULTURA REGIONALES</t>
  </si>
  <si>
    <t>SERVICIO DE EDUCACIÓN INFORMAL PARA AUMENTAR LA CALIDAD Y CANTIDAD DE TALENTO HUMANO PARA LA INDUSTRIA TI</t>
  </si>
  <si>
    <t>SERVICIO DE ASISTENCIA TÉCNICAS A EMPRENDEDORES Y EMPRESAS</t>
  </si>
  <si>
    <t>2026-07-21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</si>
</sst>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_-* #,##0_-;\-* #,##0_-;_-* &quot;-&quot;??_-;_-@_-"/>
    <numFmt numFmtId="167" formatCode="0.0%"/>
    <numFmt numFmtId="168" formatCode="&quot;$&quot;#,##0;\(&quot;$&quot;#,##0\);\-"/>
  </numFmts>
  <fonts count="25" x14ac:knownFonts="1">
    <font>
      <sz val="12"/>
      <color theme="1"/>
      <name val="Calibri"/>
      <family val="2"/>
      <scheme val="minor"/>
    </font>
    <font>
      <sz val="12"/>
      <color theme="1"/>
      <name val="Calibri"/>
      <family val="2"/>
      <scheme val="minor"/>
    </font>
    <font>
      <sz val="12"/>
      <color rgb="FF006100"/>
      <name val="Calibri"/>
      <family val="2"/>
      <scheme val="minor"/>
    </font>
    <font>
      <sz val="11"/>
      <color rgb="FF000000"/>
      <name val="Calibri"/>
      <family val="2"/>
    </font>
    <font>
      <sz val="10"/>
      <name val="Arial"/>
      <family val="2"/>
    </font>
    <font>
      <sz val="11"/>
      <color rgb="FF006100"/>
      <name val="Calibri"/>
      <family val="2"/>
      <scheme val="minor"/>
    </font>
    <font>
      <sz val="11"/>
      <color theme="1"/>
      <name val="Calibri"/>
      <family val="2"/>
      <scheme val="minor"/>
    </font>
    <font>
      <sz val="11"/>
      <color rgb="FF006100"/>
      <name val="Calibri"/>
      <family val="2"/>
      <charset val="1"/>
    </font>
    <font>
      <u/>
      <sz val="12"/>
      <color theme="10"/>
      <name val="Calibri"/>
      <family val="2"/>
      <scheme val="minor"/>
    </font>
    <font>
      <u/>
      <sz val="12"/>
      <color theme="11"/>
      <name val="Calibri"/>
      <family val="2"/>
      <scheme val="minor"/>
    </font>
    <font>
      <b/>
      <sz val="11"/>
      <color theme="1"/>
      <name val="Calibri"/>
      <family val="2"/>
      <scheme val="minor"/>
    </font>
    <font>
      <b/>
      <i/>
      <sz val="14"/>
      <color theme="1"/>
      <name val="Calibri"/>
      <family val="2"/>
      <scheme val="minor"/>
    </font>
    <font>
      <i/>
      <sz val="14"/>
      <color theme="1"/>
      <name val="Calibri"/>
      <family val="2"/>
      <scheme val="minor"/>
    </font>
    <font>
      <b/>
      <i/>
      <sz val="11"/>
      <color theme="1"/>
      <name val="Calibri"/>
      <family val="2"/>
      <scheme val="minor"/>
    </font>
    <font>
      <u/>
      <sz val="11"/>
      <color theme="10"/>
      <name val="Calibri"/>
      <family val="2"/>
      <scheme val="minor"/>
    </font>
    <font>
      <sz val="11"/>
      <color theme="1"/>
      <name val="Arial"/>
      <family val="2"/>
    </font>
    <font>
      <sz val="8"/>
      <name val="Calibri"/>
      <family val="2"/>
      <scheme val="minor"/>
    </font>
    <font>
      <b/>
      <sz val="11"/>
      <color theme="1"/>
      <name val="Aptos Narrow"/>
      <family val="2"/>
    </font>
    <font>
      <sz val="11"/>
      <color theme="1"/>
      <name val="Aptos Narrow"/>
      <family val="2"/>
    </font>
    <font>
      <sz val="11"/>
      <name val="Aptos Narrow"/>
      <family val="2"/>
    </font>
    <font>
      <b/>
      <sz val="11"/>
      <name val="Aptos Narrow"/>
      <family val="2"/>
    </font>
    <font>
      <sz val="9"/>
      <color indexed="81"/>
      <name val="Tahoma"/>
      <family val="2"/>
    </font>
    <font>
      <b/>
      <sz val="9"/>
      <color indexed="81"/>
      <name val="Tahoma"/>
      <family val="2"/>
    </font>
    <font>
      <b/>
      <sz val="12"/>
      <color rgb="FFFFFFFF"/>
      <name val="Calibri"/>
      <family val="2"/>
      <scheme val="minor"/>
    </font>
    <font>
      <b/>
      <sz val="12"/>
      <color theme="1"/>
      <name val="Calibri"/>
      <family val="2"/>
      <scheme val="minor"/>
    </font>
  </fonts>
  <fills count="10">
    <fill>
      <patternFill patternType="none"/>
    </fill>
    <fill>
      <patternFill patternType="gray125"/>
    </fill>
    <fill>
      <patternFill patternType="solid">
        <fgColor rgb="FFC6EFCE"/>
      </patternFill>
    </fill>
    <fill>
      <patternFill patternType="solid">
        <fgColor theme="4" tint="0.59999389629810485"/>
        <bgColor indexed="64"/>
      </patternFill>
    </fill>
    <fill>
      <patternFill patternType="solid">
        <fgColor theme="9" tint="0.79998168889431442"/>
        <bgColor indexed="64"/>
      </patternFill>
    </fill>
    <fill>
      <patternFill patternType="solid">
        <fgColor rgb="FFC6EFCE"/>
        <bgColor rgb="FFC5E0B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1F4E78"/>
        <bgColor indexed="64"/>
      </patternFill>
    </fill>
    <fill>
      <patternFill patternType="solid">
        <fgColor rgb="FFD9E1F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s>
  <cellStyleXfs count="32">
    <xf numFmtId="0" fontId="0" fillId="0" borderId="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1" fillId="0" borderId="0"/>
    <xf numFmtId="0" fontId="3" fillId="0" borderId="0" applyBorder="0"/>
    <xf numFmtId="165" fontId="1" fillId="0" borderId="0" applyFont="0" applyFill="0" applyBorder="0" applyAlignment="0" applyProtection="0"/>
    <xf numFmtId="0" fontId="4" fillId="0" borderId="0"/>
    <xf numFmtId="0" fontId="7" fillId="5" borderId="0" applyBorder="0" applyProtection="0"/>
    <xf numFmtId="41"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6" fillId="0" borderId="0"/>
    <xf numFmtId="0" fontId="5" fillId="2" borderId="0" applyNumberFormat="0" applyBorder="0" applyAlignment="0" applyProtection="0"/>
    <xf numFmtId="0" fontId="14" fillId="0" borderId="0" applyNumberForma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xf numFmtId="0" fontId="1" fillId="0" borderId="0"/>
    <xf numFmtId="0" fontId="15" fillId="0" borderId="0"/>
    <xf numFmtId="9" fontId="1" fillId="0" borderId="0" applyFont="0" applyFill="0" applyBorder="0" applyAlignment="0" applyProtection="0"/>
    <xf numFmtId="9" fontId="1" fillId="0" borderId="0" applyFont="0" applyFill="0" applyBorder="0" applyAlignment="0" applyProtection="0"/>
  </cellStyleXfs>
  <cellXfs count="41">
    <xf numFmtId="0" fontId="0" fillId="0" borderId="0" xfId="0"/>
    <xf numFmtId="0" fontId="6" fillId="0" borderId="0" xfId="18"/>
    <xf numFmtId="0" fontId="11" fillId="6" borderId="1" xfId="18" applyFont="1" applyFill="1" applyBorder="1" applyAlignment="1">
      <alignment horizontal="center" vertical="center" wrapText="1"/>
    </xf>
    <xf numFmtId="0" fontId="11" fillId="6" borderId="4" xfId="18" applyFont="1" applyFill="1" applyBorder="1" applyAlignment="1">
      <alignment horizontal="center" vertical="center" wrapText="1"/>
    </xf>
    <xf numFmtId="0" fontId="12" fillId="0" borderId="1" xfId="18" applyFont="1" applyBorder="1" applyAlignment="1">
      <alignment vertical="center" wrapText="1"/>
    </xf>
    <xf numFmtId="0" fontId="12" fillId="0" borderId="4" xfId="18" applyFont="1" applyBorder="1" applyAlignment="1">
      <alignment horizontal="left" vertical="center" wrapText="1"/>
    </xf>
    <xf numFmtId="0" fontId="13" fillId="0" borderId="1" xfId="18" applyFont="1" applyBorder="1" applyAlignment="1">
      <alignment horizontal="center"/>
    </xf>
    <xf numFmtId="0" fontId="12" fillId="0" borderId="2" xfId="18" applyFont="1" applyBorder="1" applyAlignment="1">
      <alignment vertical="center" wrapText="1"/>
    </xf>
    <xf numFmtId="0" fontId="12" fillId="0" borderId="2" xfId="18" applyFont="1" applyBorder="1" applyAlignment="1">
      <alignment horizontal="justify" vertical="center" wrapText="1"/>
    </xf>
    <xf numFmtId="0" fontId="12" fillId="0" borderId="4" xfId="18" applyFont="1" applyBorder="1" applyAlignment="1">
      <alignment horizontal="justify" vertical="center" wrapText="1"/>
    </xf>
    <xf numFmtId="0" fontId="12" fillId="0" borderId="1" xfId="18" applyFont="1" applyBorder="1" applyAlignment="1">
      <alignment horizontal="justify" vertical="center" wrapText="1"/>
    </xf>
    <xf numFmtId="0" fontId="12" fillId="0" borderId="4" xfId="18" applyFont="1" applyBorder="1" applyAlignment="1">
      <alignment horizontal="justify" vertical="center"/>
    </xf>
    <xf numFmtId="0" fontId="12" fillId="0" borderId="4" xfId="18" applyFont="1" applyBorder="1" applyAlignment="1">
      <alignment horizontal="left" vertical="center"/>
    </xf>
    <xf numFmtId="14" fontId="0" fillId="0" borderId="0" xfId="0" applyNumberFormat="1"/>
    <xf numFmtId="0" fontId="17" fillId="3"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8" fillId="0" borderId="0" xfId="0" applyFont="1"/>
    <xf numFmtId="0" fontId="18" fillId="0" borderId="1" xfId="0" applyFont="1" applyBorder="1"/>
    <xf numFmtId="0" fontId="19" fillId="0" borderId="1" xfId="7" applyFont="1" applyBorder="1" applyAlignment="1">
      <alignment horizontal="center" vertical="center" wrapText="1"/>
    </xf>
    <xf numFmtId="49" fontId="20" fillId="0" borderId="1" xfId="5" applyNumberFormat="1" applyFont="1" applyFill="1" applyBorder="1" applyAlignment="1">
      <alignment horizontal="center" vertical="center" wrapText="1"/>
    </xf>
    <xf numFmtId="0" fontId="19" fillId="0" borderId="1" xfId="0" applyFont="1" applyBorder="1" applyAlignment="1">
      <alignment horizontal="center" vertical="center" wrapText="1"/>
    </xf>
    <xf numFmtId="0" fontId="20" fillId="0" borderId="1" xfId="7" applyFont="1" applyBorder="1" applyAlignment="1">
      <alignment horizontal="center" vertical="center" wrapText="1"/>
    </xf>
    <xf numFmtId="166" fontId="19" fillId="0" borderId="1" xfId="1" applyNumberFormat="1" applyFont="1" applyBorder="1" applyAlignment="1">
      <alignment horizontal="center" vertical="center" wrapText="1"/>
    </xf>
    <xf numFmtId="1" fontId="20" fillId="4" borderId="1" xfId="2" applyNumberFormat="1" applyFont="1" applyFill="1" applyBorder="1" applyAlignment="1">
      <alignment horizontal="center" vertical="center" wrapText="1"/>
    </xf>
    <xf numFmtId="9" fontId="20" fillId="0" borderId="1" xfId="4" applyFont="1" applyFill="1" applyBorder="1" applyAlignment="1">
      <alignment horizontal="center" vertical="center" wrapText="1"/>
    </xf>
    <xf numFmtId="1" fontId="20" fillId="0" borderId="1" xfId="2" applyNumberFormat="1" applyFont="1" applyFill="1" applyBorder="1" applyAlignment="1">
      <alignment horizontal="center" vertical="center" wrapText="1"/>
    </xf>
    <xf numFmtId="10" fontId="20" fillId="0" borderId="1" xfId="4" applyNumberFormat="1" applyFont="1" applyFill="1" applyBorder="1" applyAlignment="1">
      <alignment horizontal="center" vertical="center" wrapText="1"/>
    </xf>
    <xf numFmtId="42" fontId="20" fillId="4" borderId="1" xfId="3" applyFont="1" applyFill="1" applyBorder="1" applyAlignment="1">
      <alignment horizontal="center" vertical="center" wrapText="1"/>
    </xf>
    <xf numFmtId="165" fontId="20" fillId="4" borderId="1" xfId="8" applyFont="1" applyFill="1" applyBorder="1" applyAlignment="1">
      <alignment horizontal="center" vertical="center" wrapText="1"/>
    </xf>
    <xf numFmtId="42" fontId="20" fillId="0" borderId="1" xfId="3" applyFont="1" applyFill="1" applyBorder="1" applyAlignment="1">
      <alignment horizontal="center" vertical="center" wrapText="1"/>
    </xf>
    <xf numFmtId="0" fontId="19" fillId="7" borderId="1" xfId="7" applyFont="1" applyFill="1" applyBorder="1" applyAlignment="1">
      <alignment horizontal="center" vertical="center" wrapText="1"/>
    </xf>
    <xf numFmtId="0" fontId="23" fillId="8" borderId="0" xfId="0" applyFont="1" applyFill="1" applyAlignment="1">
      <alignment horizontal="center"/>
    </xf>
    <xf numFmtId="167" fontId="0" fillId="0" borderId="0" xfId="0" applyNumberFormat="1"/>
    <xf numFmtId="168" fontId="0" fillId="0" borderId="0" xfId="0" applyNumberFormat="1"/>
    <xf numFmtId="3" fontId="0" fillId="0" borderId="0" xfId="0" applyNumberFormat="1" applyAlignment="1">
      <alignment horizontal="center"/>
    </xf>
    <xf numFmtId="0" fontId="24" fillId="9" borderId="0" xfId="0" applyFont="1" applyFill="1"/>
    <xf numFmtId="167" fontId="24" fillId="9" borderId="0" xfId="0" applyNumberFormat="1" applyFont="1" applyFill="1"/>
    <xf numFmtId="168" fontId="24" fillId="9" borderId="0" xfId="0" applyNumberFormat="1" applyFont="1" applyFill="1"/>
    <xf numFmtId="3" fontId="24" fillId="9" borderId="0" xfId="0" applyNumberFormat="1" applyFont="1" applyFill="1" applyAlignment="1">
      <alignment horizontal="center"/>
    </xf>
    <xf numFmtId="0" fontId="10" fillId="0" borderId="3" xfId="18" applyFont="1" applyBorder="1" applyAlignment="1">
      <alignment horizontal="center" vertical="center" wrapText="1"/>
    </xf>
    <xf numFmtId="0" fontId="6" fillId="0" borderId="3" xfId="18" applyBorder="1" applyAlignment="1">
      <alignment horizontal="center" vertical="center" wrapText="1"/>
    </xf>
  </cellXfs>
  <cellStyles count="32">
    <cellStyle name="Bueno" xfId="5" builtinId="26"/>
    <cellStyle name="Bueno 2" xfId="19" xr:uid="{00000000-0005-0000-0000-000001000000}"/>
    <cellStyle name="Default" xfId="13" xr:uid="{00000000-0005-0000-0000-000002000000}"/>
    <cellStyle name="Excel Built-in Good" xfId="10" xr:uid="{00000000-0005-0000-0000-000003000000}"/>
    <cellStyle name="Hipervínculo" xfId="16" builtinId="8" hidden="1"/>
    <cellStyle name="Hipervínculo" xfId="14" builtinId="8" hidden="1"/>
    <cellStyle name="Hipervínculo visitado" xfId="17" builtinId="9" hidden="1"/>
    <cellStyle name="Hipervínculo visitado" xfId="15" builtinId="9" hidden="1"/>
    <cellStyle name="Hyperlink" xfId="20" xr:uid="{00000000-0005-0000-0000-000008000000}"/>
    <cellStyle name="Millares" xfId="1" builtinId="3"/>
    <cellStyle name="Millares [0]" xfId="2" builtinId="6"/>
    <cellStyle name="Millares [0] 2" xfId="11" xr:uid="{00000000-0005-0000-0000-00000B000000}"/>
    <cellStyle name="Millares [0] 3" xfId="21" xr:uid="{00000000-0005-0000-0000-00000C000000}"/>
    <cellStyle name="Millares [0] 4" xfId="22" xr:uid="{00000000-0005-0000-0000-00000D000000}"/>
    <cellStyle name="Moneda [0]" xfId="3" builtinId="7"/>
    <cellStyle name="Moneda [0] 2" xfId="23" xr:uid="{00000000-0005-0000-0000-00000F000000}"/>
    <cellStyle name="Moneda [0] 3" xfId="24" xr:uid="{00000000-0005-0000-0000-000010000000}"/>
    <cellStyle name="Moneda [0] 4" xfId="25" xr:uid="{00000000-0005-0000-0000-000011000000}"/>
    <cellStyle name="Moneda 2" xfId="8" xr:uid="{00000000-0005-0000-0000-000012000000}"/>
    <cellStyle name="Moneda 3" xfId="26" xr:uid="{00000000-0005-0000-0000-000013000000}"/>
    <cellStyle name="Moneda 4" xfId="27" xr:uid="{00000000-0005-0000-0000-000014000000}"/>
    <cellStyle name="Normal" xfId="0" builtinId="0"/>
    <cellStyle name="Normal 2" xfId="6" xr:uid="{00000000-0005-0000-0000-000016000000}"/>
    <cellStyle name="Normal 2 2" xfId="28" xr:uid="{00000000-0005-0000-0000-000017000000}"/>
    <cellStyle name="Normal 3" xfId="7" xr:uid="{00000000-0005-0000-0000-000018000000}"/>
    <cellStyle name="Normal 4" xfId="18" xr:uid="{00000000-0005-0000-0000-000019000000}"/>
    <cellStyle name="Normal 5" xfId="9" xr:uid="{00000000-0005-0000-0000-00001A000000}"/>
    <cellStyle name="Normal 90 2" xfId="29" xr:uid="{00000000-0005-0000-0000-00001B000000}"/>
    <cellStyle name="Porcentaje" xfId="4" builtinId="5"/>
    <cellStyle name="Porcentaje 2" xfId="12" xr:uid="{00000000-0005-0000-0000-00001D000000}"/>
    <cellStyle name="Porcentaje 3" xfId="30" xr:uid="{00000000-0005-0000-0000-00001E000000}"/>
    <cellStyle name="Porcentaje 4" xfId="31" xr:uid="{00000000-0005-0000-0000-00001F000000}"/>
  </cellStyles>
  <dxfs count="2">
    <dxf>
      <numFmt numFmtId="19" formatCode="d/mm/yyyy"/>
    </dxf>
    <dxf>
      <numFmt numFmtId="0" formatCode="Genera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143896</xdr:colOff>
      <xdr:row>0</xdr:row>
      <xdr:rowOff>1</xdr:rowOff>
    </xdr:from>
    <xdr:to>
      <xdr:col>0</xdr:col>
      <xdr:colOff>996293</xdr:colOff>
      <xdr:row>0</xdr:row>
      <xdr:rowOff>886811</xdr:rowOff>
    </xdr:to>
    <xdr:pic>
      <xdr:nvPicPr>
        <xdr:cNvPr id="2" name="Imagen 1">
          <a:extLst>
            <a:ext uri="{FF2B5EF4-FFF2-40B4-BE49-F238E27FC236}">
              <a16:creationId xmlns:a16="http://schemas.microsoft.com/office/drawing/2014/main" id="{F981572C-903D-4236-AE3E-7C966190BC1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896" y="1"/>
          <a:ext cx="852397" cy="88681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00000000-0016-0000-0200-000000000000}" autoFormatId="16" applyNumberFormats="0" applyBorderFormats="0" applyFontFormats="0" applyPatternFormats="0" applyAlignmentFormats="0" applyWidthHeightFormats="0">
  <queryTableRefresh nextId="24">
    <queryTableFields count="15">
      <queryTableField id="9" name="Column1.codigoIndicador" tableColumnId="9"/>
      <queryTableField id="1" name="Column1.area" tableColumnId="1"/>
      <queryTableField id="3" name="Column1.ejecutado" tableColumnId="3"/>
      <queryTableField id="5" name="Column1.unidadMedida" tableColumnId="5"/>
      <queryTableField id="7" name="Column1.nombreIndicador" tableColumnId="7"/>
      <queryTableField id="8" name="Column1.aprobado" tableColumnId="8"/>
      <queryTableField id="10" name="Column1.avanceMeta" tableColumnId="10"/>
      <queryTableField id="11" name="Column1.fechaEvaluacion" tableColumnId="11"/>
      <queryTableField id="13" name="Column1.fechaDiligenciamiento" tableColumnId="13"/>
      <queryTableField id="14" name="Column1.usuarioDiligenciamiento" tableColumnId="14"/>
      <queryTableField id="20" name="Column1.presupuestoEjecutado" tableColumnId="19"/>
      <queryTableField id="21" name="Column1.presupuestoProyectado" tableColumnId="20"/>
      <queryTableField id="15" name="Column1.metaPropuesta" tableColumnId="15"/>
      <queryTableField id="17" name="Column1.fechaAvance" tableColumnId="17"/>
      <queryTableField id="19" name="periodo avance" tableColumnId="1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FC6B36-C0CC-4BB2-ADE2-12CF595BC333}" name="ejecuciones" displayName="ejecuciones" ref="A1:O1285" tableType="queryTable" totalsRowShown="0">
  <autoFilter ref="A1:O1285" xr:uid="{6CFC6B36-C0CC-4BB2-ADE2-12CF595BC333}"/>
  <tableColumns count="15">
    <tableColumn id="9" xr3:uid="{9F989EEA-8193-4554-B702-23231CEBEAA5}" uniqueName="9" name="Column1.codigoIndicador" queryTableFieldId="9" dataDxfId="1"/>
    <tableColumn id="1" xr3:uid="{3FDBFC81-E2C1-4C58-BF2D-2DA77BAAFEFB}" uniqueName="1" name="Column1.area" queryTableFieldId="1"/>
    <tableColumn id="3" xr3:uid="{82720F29-8276-4543-BD0F-52BE3DAD364B}" uniqueName="3" name="Column1.ejecutado" queryTableFieldId="3"/>
    <tableColumn id="5" xr3:uid="{E1CDE1AB-50C6-4AAA-A17A-7B194DEA772E}" uniqueName="5" name="Column1.unidadMedida" queryTableFieldId="5"/>
    <tableColumn id="7" xr3:uid="{FB7AEB4C-A87B-4E13-A832-8CDA2002901A}" uniqueName="7" name="Column1.nombreIndicador" queryTableFieldId="7"/>
    <tableColumn id="8" xr3:uid="{02CCF9CC-E2E1-4105-8FF9-7CD57251ABCC}" uniqueName="8" name="Column1.aprobado" queryTableFieldId="8"/>
    <tableColumn id="10" xr3:uid="{588FD9B5-043B-46BA-AA58-CB19069E4C68}" uniqueName="10" name="Column1.avanceMeta" queryTableFieldId="10"/>
    <tableColumn id="11" xr3:uid="{417EFB78-3920-4C4E-B22E-6115EA4FC47E}" uniqueName="11" name="Column1.fechaEvaluacion" queryTableFieldId="11"/>
    <tableColumn id="13" xr3:uid="{3A6D3A50-659E-4133-9ABD-E5DACCC8D7B7}" uniqueName="13" name="Column1.fechaDiligenciamiento" queryTableFieldId="13" dataDxfId="0"/>
    <tableColumn id="14" xr3:uid="{7607505F-B3F7-426C-B546-C2090593BFC8}" uniqueName="14" name="Column1.usuarioDiligenciamiento" queryTableFieldId="14"/>
    <tableColumn id="19" xr3:uid="{9909EC8C-112F-45CC-8199-254585EDBEC0}" uniqueName="19" name="Column1.presupuestoEjecutado" queryTableFieldId="20"/>
    <tableColumn id="20" xr3:uid="{D9494B9A-5F29-438F-94BF-22E80B5E8CCE}" uniqueName="20" name="Column1.presupuestoProyectado" queryTableFieldId="21"/>
    <tableColumn id="15" xr3:uid="{3C5E5EC7-73F8-4AC2-81A2-1B99D3F8FF29}" uniqueName="15" name="Column1.metaPropuesta" queryTableFieldId="15"/>
    <tableColumn id="17" xr3:uid="{C82C3586-CEBE-4284-8EAD-B154350E987C}" uniqueName="17" name="Column1.fechaAvance" queryTableFieldId="17"/>
    <tableColumn id="18" xr3:uid="{B3CA0E71-4EAF-4BD3-83CE-91AA1320CE0B}" uniqueName="18" name="periodo avance" queryTableFieldId="19"/>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D929BD5-9B3E-4EBA-9F86-89219045F694}">
  <we:reference id="wa200009404" version="1.0.0.8" store="en-US" storeType="OMEX"/>
  <we:alternateReferences>
    <we:reference id="WA200009404" version="1.0.0.8" store="" storeType="OMEX"/>
  </we:alternateReferences>
  <we:properties>
    <we:property name="claude.fileId" value="&quot;36ec6199-3946-46ac-90c9-3fb52b3fc1e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showGridLines="0" topLeftCell="A25" zoomScale="143" zoomScaleNormal="90" workbookViewId="0">
      <selection activeCell="A28" sqref="A28"/>
    </sheetView>
  </sheetViews>
  <sheetFormatPr baseColWidth="10" defaultColWidth="10.83203125" defaultRowHeight="14.5" x14ac:dyDescent="0.35"/>
  <cols>
    <col min="1" max="1" width="84.33203125" style="1" customWidth="1"/>
    <col min="2" max="2" width="113.83203125" style="1" customWidth="1"/>
    <col min="3" max="3" width="21.33203125" style="1" bestFit="1" customWidth="1"/>
    <col min="4" max="4" width="19.08203125" style="1" bestFit="1" customWidth="1"/>
    <col min="5" max="5" width="5.33203125" style="1" bestFit="1" customWidth="1"/>
    <col min="6" max="6" width="8.4140625" style="1" bestFit="1" customWidth="1"/>
    <col min="7" max="30" width="44.5" style="1" customWidth="1"/>
    <col min="31" max="16384" width="10.83203125" style="1"/>
  </cols>
  <sheetData>
    <row r="1" spans="1:3" ht="222" customHeight="1" x14ac:dyDescent="0.35">
      <c r="A1" s="39" t="s">
        <v>1181</v>
      </c>
      <c r="B1" s="40"/>
      <c r="C1" s="40"/>
    </row>
    <row r="2" spans="1:3" ht="19" customHeight="1" x14ac:dyDescent="0.35">
      <c r="A2" s="2" t="s">
        <v>1182</v>
      </c>
      <c r="B2" s="3" t="s">
        <v>1183</v>
      </c>
      <c r="C2" s="2" t="s">
        <v>1184</v>
      </c>
    </row>
    <row r="3" spans="1:3" ht="19" customHeight="1" x14ac:dyDescent="0.35">
      <c r="A3" s="4" t="s">
        <v>1</v>
      </c>
      <c r="B3" s="5" t="s">
        <v>1185</v>
      </c>
      <c r="C3" s="6" t="s">
        <v>1186</v>
      </c>
    </row>
    <row r="4" spans="1:3" ht="19" customHeight="1" x14ac:dyDescent="0.35">
      <c r="A4" s="4" t="s">
        <v>2</v>
      </c>
      <c r="B4" s="5" t="s">
        <v>1185</v>
      </c>
      <c r="C4" s="6" t="s">
        <v>1186</v>
      </c>
    </row>
    <row r="5" spans="1:3" ht="19" customHeight="1" x14ac:dyDescent="0.35">
      <c r="A5" s="4" t="s">
        <v>3</v>
      </c>
      <c r="B5" s="5" t="s">
        <v>1185</v>
      </c>
      <c r="C5" s="6" t="s">
        <v>1186</v>
      </c>
    </row>
    <row r="6" spans="1:3" ht="19" customHeight="1" x14ac:dyDescent="0.35">
      <c r="A6" s="4" t="s">
        <v>4</v>
      </c>
      <c r="B6" s="5" t="s">
        <v>1185</v>
      </c>
      <c r="C6" s="6" t="s">
        <v>1160</v>
      </c>
    </row>
    <row r="7" spans="1:3" ht="19" customHeight="1" x14ac:dyDescent="0.35">
      <c r="A7" s="4" t="s">
        <v>5</v>
      </c>
      <c r="B7" s="5" t="s">
        <v>1185</v>
      </c>
      <c r="C7" s="6" t="s">
        <v>1186</v>
      </c>
    </row>
    <row r="8" spans="1:3" ht="19" customHeight="1" x14ac:dyDescent="0.35">
      <c r="A8" s="4" t="s">
        <v>6</v>
      </c>
      <c r="B8" s="5" t="s">
        <v>1185</v>
      </c>
      <c r="C8" s="6" t="s">
        <v>1186</v>
      </c>
    </row>
    <row r="9" spans="1:3" ht="19" customHeight="1" x14ac:dyDescent="0.35">
      <c r="A9" s="4" t="s">
        <v>7</v>
      </c>
      <c r="B9" s="5" t="s">
        <v>1185</v>
      </c>
      <c r="C9" s="6" t="s">
        <v>1160</v>
      </c>
    </row>
    <row r="10" spans="1:3" ht="19" customHeight="1" x14ac:dyDescent="0.35">
      <c r="A10" s="4" t="s">
        <v>8</v>
      </c>
      <c r="B10" s="5" t="s">
        <v>1185</v>
      </c>
      <c r="C10" s="6" t="s">
        <v>1186</v>
      </c>
    </row>
    <row r="11" spans="1:3" ht="19" customHeight="1" x14ac:dyDescent="0.35">
      <c r="A11" s="4" t="s">
        <v>9</v>
      </c>
      <c r="B11" s="5" t="s">
        <v>1185</v>
      </c>
      <c r="C11" s="6" t="s">
        <v>1160</v>
      </c>
    </row>
    <row r="12" spans="1:3" ht="19" customHeight="1" x14ac:dyDescent="0.35">
      <c r="A12" s="4" t="s">
        <v>10</v>
      </c>
      <c r="B12" s="5" t="s">
        <v>1185</v>
      </c>
      <c r="C12" s="6" t="s">
        <v>1186</v>
      </c>
    </row>
    <row r="13" spans="1:3" ht="19" customHeight="1" x14ac:dyDescent="0.35">
      <c r="A13" s="4" t="s">
        <v>11</v>
      </c>
      <c r="B13" s="5" t="s">
        <v>1185</v>
      </c>
      <c r="C13" s="6" t="s">
        <v>1186</v>
      </c>
    </row>
    <row r="14" spans="1:3" ht="19" customHeight="1" x14ac:dyDescent="0.35">
      <c r="A14" s="4" t="s">
        <v>12</v>
      </c>
      <c r="B14" s="5" t="s">
        <v>1185</v>
      </c>
      <c r="C14" s="6" t="s">
        <v>1186</v>
      </c>
    </row>
    <row r="15" spans="1:3" ht="19" customHeight="1" x14ac:dyDescent="0.35">
      <c r="A15" s="4" t="s">
        <v>13</v>
      </c>
      <c r="B15" s="5" t="s">
        <v>1185</v>
      </c>
      <c r="C15" s="6" t="s">
        <v>1160</v>
      </c>
    </row>
    <row r="16" spans="1:3" ht="19" customHeight="1" x14ac:dyDescent="0.35">
      <c r="A16" s="4" t="s">
        <v>14</v>
      </c>
      <c r="B16" s="5" t="s">
        <v>1185</v>
      </c>
      <c r="C16" s="6" t="s">
        <v>1160</v>
      </c>
    </row>
    <row r="17" spans="1:3" ht="19" customHeight="1" x14ac:dyDescent="0.35">
      <c r="A17" s="4" t="s">
        <v>15</v>
      </c>
      <c r="B17" s="5" t="s">
        <v>1185</v>
      </c>
      <c r="C17" s="6" t="s">
        <v>1186</v>
      </c>
    </row>
    <row r="18" spans="1:3" ht="19" customHeight="1" x14ac:dyDescent="0.35">
      <c r="A18" s="4" t="s">
        <v>1187</v>
      </c>
      <c r="B18" s="5" t="s">
        <v>1185</v>
      </c>
      <c r="C18" s="6" t="s">
        <v>1160</v>
      </c>
    </row>
    <row r="19" spans="1:3" ht="19" customHeight="1" x14ac:dyDescent="0.35">
      <c r="A19" s="7" t="s">
        <v>16</v>
      </c>
      <c r="B19" s="5" t="s">
        <v>1185</v>
      </c>
      <c r="C19" s="6" t="s">
        <v>1160</v>
      </c>
    </row>
    <row r="20" spans="1:3" ht="19" customHeight="1" x14ac:dyDescent="0.35">
      <c r="A20" s="8" t="s">
        <v>17</v>
      </c>
      <c r="B20" s="5" t="s">
        <v>1188</v>
      </c>
      <c r="C20" s="6" t="s">
        <v>1160</v>
      </c>
    </row>
    <row r="21" spans="1:3" ht="19" customHeight="1" x14ac:dyDescent="0.35">
      <c r="A21" s="8" t="s">
        <v>275</v>
      </c>
      <c r="B21" s="5" t="s">
        <v>1213</v>
      </c>
      <c r="C21" s="6" t="s">
        <v>1160</v>
      </c>
    </row>
    <row r="22" spans="1:3" ht="19" customHeight="1" x14ac:dyDescent="0.35">
      <c r="A22" s="8" t="s">
        <v>1199</v>
      </c>
      <c r="B22" s="9" t="s">
        <v>1204</v>
      </c>
      <c r="C22" s="6" t="s">
        <v>1160</v>
      </c>
    </row>
    <row r="23" spans="1:3" ht="19" customHeight="1" x14ac:dyDescent="0.35">
      <c r="A23" s="8" t="s">
        <v>1200</v>
      </c>
      <c r="B23" s="11" t="s">
        <v>1205</v>
      </c>
      <c r="C23" s="6" t="s">
        <v>1160</v>
      </c>
    </row>
    <row r="24" spans="1:3" ht="19" customHeight="1" x14ac:dyDescent="0.35">
      <c r="A24" s="8" t="s">
        <v>1201</v>
      </c>
      <c r="B24" s="11" t="s">
        <v>1203</v>
      </c>
      <c r="C24" s="6" t="s">
        <v>1160</v>
      </c>
    </row>
    <row r="25" spans="1:3" ht="19" customHeight="1" x14ac:dyDescent="0.35">
      <c r="A25" s="8" t="s">
        <v>1202</v>
      </c>
      <c r="B25" s="11" t="s">
        <v>1206</v>
      </c>
      <c r="C25" s="6" t="s">
        <v>1160</v>
      </c>
    </row>
    <row r="26" spans="1:3" ht="18.5" x14ac:dyDescent="0.35">
      <c r="A26" s="8" t="s">
        <v>1198</v>
      </c>
      <c r="B26" s="11" t="s">
        <v>1210</v>
      </c>
      <c r="C26" s="6" t="s">
        <v>1160</v>
      </c>
    </row>
    <row r="27" spans="1:3" ht="37" x14ac:dyDescent="0.35">
      <c r="A27" s="8" t="s">
        <v>1193</v>
      </c>
      <c r="B27" s="11" t="s">
        <v>1207</v>
      </c>
      <c r="C27" s="6" t="s">
        <v>1180</v>
      </c>
    </row>
    <row r="28" spans="1:3" ht="37" x14ac:dyDescent="0.35">
      <c r="A28" s="8" t="s">
        <v>1189</v>
      </c>
      <c r="B28" s="11" t="s">
        <v>1214</v>
      </c>
      <c r="C28" s="6" t="s">
        <v>1160</v>
      </c>
    </row>
    <row r="29" spans="1:3" ht="18.5" x14ac:dyDescent="0.35">
      <c r="A29" s="8" t="s">
        <v>1194</v>
      </c>
      <c r="B29" s="11" t="s">
        <v>1208</v>
      </c>
      <c r="C29" s="6" t="s">
        <v>1180</v>
      </c>
    </row>
    <row r="30" spans="1:3" ht="37" x14ac:dyDescent="0.35">
      <c r="A30" s="8" t="s">
        <v>20</v>
      </c>
      <c r="B30" s="11" t="s">
        <v>1190</v>
      </c>
      <c r="C30" s="6" t="s">
        <v>1180</v>
      </c>
    </row>
    <row r="31" spans="1:3" ht="18.5" x14ac:dyDescent="0.35">
      <c r="A31" s="8" t="s">
        <v>1195</v>
      </c>
      <c r="B31" s="12" t="s">
        <v>1185</v>
      </c>
      <c r="C31" s="6" t="s">
        <v>1191</v>
      </c>
    </row>
    <row r="32" spans="1:3" ht="18.5" x14ac:dyDescent="0.35">
      <c r="A32" s="8" t="s">
        <v>21</v>
      </c>
      <c r="B32" s="12" t="s">
        <v>1185</v>
      </c>
      <c r="C32" s="6" t="s">
        <v>1186</v>
      </c>
    </row>
    <row r="33" spans="1:3" ht="18.5" x14ac:dyDescent="0.35">
      <c r="A33" s="8" t="s">
        <v>1196</v>
      </c>
      <c r="B33" s="11" t="s">
        <v>1209</v>
      </c>
      <c r="C33" s="6" t="s">
        <v>1191</v>
      </c>
    </row>
    <row r="34" spans="1:3" ht="38.15" customHeight="1" x14ac:dyDescent="0.35">
      <c r="A34" s="10" t="s">
        <v>1197</v>
      </c>
      <c r="B34" s="11" t="s">
        <v>1192</v>
      </c>
      <c r="C34" s="6" t="s">
        <v>1180</v>
      </c>
    </row>
  </sheetData>
  <mergeCells count="1">
    <mergeCell ref="A1:C1"/>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335"/>
  <sheetViews>
    <sheetView zoomScale="90" zoomScaleNormal="90" workbookViewId="0">
      <pane ySplit="1" topLeftCell="A2" activePane="bottomLeft" state="frozen"/>
      <selection activeCell="Z1" sqref="Z1"/>
      <selection pane="bottomLeft" activeCell="C8" sqref="B7:C8"/>
    </sheetView>
  </sheetViews>
  <sheetFormatPr baseColWidth="10" defaultColWidth="10.83203125" defaultRowHeight="14.5" x14ac:dyDescent="0.35"/>
  <cols>
    <col min="1" max="1" width="11" style="16" bestFit="1" customWidth="1"/>
    <col min="2" max="5" width="31.1640625" style="16" customWidth="1"/>
    <col min="6" max="6" width="23.4140625" style="16" bestFit="1" customWidth="1"/>
    <col min="7" max="8" width="31.1640625" style="16" customWidth="1"/>
    <col min="9" max="9" width="21.58203125" style="16" bestFit="1" customWidth="1"/>
    <col min="10" max="10" width="31.1640625" style="16" customWidth="1"/>
    <col min="11" max="11" width="22.9140625" style="16" bestFit="1" customWidth="1"/>
    <col min="12" max="13" width="31.1640625" style="16" customWidth="1"/>
    <col min="14" max="14" width="10.83203125" style="16"/>
    <col min="15" max="16" width="11.08203125" style="16" bestFit="1" customWidth="1"/>
    <col min="17" max="17" width="10.83203125" style="16"/>
    <col min="18" max="18" width="11.83203125" style="16" customWidth="1"/>
    <col min="19" max="19" width="11.58203125" style="16" bestFit="1" customWidth="1"/>
    <col min="20" max="20" width="10.83203125" style="16"/>
    <col min="21" max="21" width="11.08203125" style="16" bestFit="1" customWidth="1"/>
    <col min="22" max="22" width="10.83203125" style="16"/>
    <col min="23" max="23" width="11.08203125" style="16" bestFit="1" customWidth="1"/>
    <col min="24" max="24" width="11" style="16" customWidth="1"/>
    <col min="25" max="27" width="11" style="16" bestFit="1" customWidth="1"/>
    <col min="28" max="31" width="11.08203125" style="16" bestFit="1" customWidth="1"/>
    <col min="32" max="32" width="11.08203125" style="16" customWidth="1"/>
    <col min="33" max="33" width="18.75" style="16" customWidth="1"/>
    <col min="34" max="34" width="10.83203125" style="16"/>
    <col min="35" max="35" width="17.5" style="16" bestFit="1" customWidth="1"/>
    <col min="36" max="36" width="11.08203125" style="16" bestFit="1" customWidth="1"/>
    <col min="37" max="16384" width="10.83203125" style="16"/>
  </cols>
  <sheetData>
    <row r="1" spans="1:36" ht="72.5" x14ac:dyDescent="0.35">
      <c r="A1" s="14" t="s">
        <v>1364</v>
      </c>
      <c r="B1" s="14" t="s">
        <v>0</v>
      </c>
      <c r="C1" s="15" t="s">
        <v>1</v>
      </c>
      <c r="D1" s="15" t="s">
        <v>2</v>
      </c>
      <c r="E1" s="15" t="s">
        <v>3</v>
      </c>
      <c r="F1" s="14" t="s">
        <v>4</v>
      </c>
      <c r="G1" s="14" t="s">
        <v>5</v>
      </c>
      <c r="H1" s="14" t="s">
        <v>6</v>
      </c>
      <c r="I1" s="14" t="s">
        <v>7</v>
      </c>
      <c r="J1" s="14" t="s">
        <v>8</v>
      </c>
      <c r="K1" s="14" t="s">
        <v>9</v>
      </c>
      <c r="L1" s="14" t="s">
        <v>10</v>
      </c>
      <c r="M1" s="14" t="s">
        <v>11</v>
      </c>
      <c r="N1" s="14" t="s">
        <v>12</v>
      </c>
      <c r="O1" s="14" t="s">
        <v>13</v>
      </c>
      <c r="P1" s="14" t="s">
        <v>14</v>
      </c>
      <c r="Q1" s="14" t="s">
        <v>15</v>
      </c>
      <c r="R1" s="14" t="s">
        <v>274</v>
      </c>
      <c r="S1" s="14" t="s">
        <v>16</v>
      </c>
      <c r="T1" s="14" t="s">
        <v>17</v>
      </c>
      <c r="U1" s="14" t="s">
        <v>18</v>
      </c>
      <c r="V1" s="14" t="s">
        <v>275</v>
      </c>
      <c r="W1" s="14" t="s">
        <v>19</v>
      </c>
      <c r="X1" s="14" t="s">
        <v>1199</v>
      </c>
      <c r="Y1" s="14" t="s">
        <v>1200</v>
      </c>
      <c r="Z1" s="14" t="s">
        <v>1201</v>
      </c>
      <c r="AA1" s="14" t="s">
        <v>1202</v>
      </c>
      <c r="AB1" s="14" t="s">
        <v>1372</v>
      </c>
      <c r="AC1" s="14" t="s">
        <v>1193</v>
      </c>
      <c r="AD1" s="14" t="s">
        <v>1373</v>
      </c>
      <c r="AE1" s="14" t="s">
        <v>1194</v>
      </c>
      <c r="AF1" s="14" t="s">
        <v>20</v>
      </c>
      <c r="AG1" s="14" t="s">
        <v>1211</v>
      </c>
      <c r="AH1" s="14" t="s">
        <v>21</v>
      </c>
      <c r="AI1" s="14" t="s">
        <v>1212</v>
      </c>
      <c r="AJ1" s="14" t="s">
        <v>1374</v>
      </c>
    </row>
    <row r="2" spans="1:36" ht="43.5" x14ac:dyDescent="0.35">
      <c r="A2" s="17">
        <v>1</v>
      </c>
      <c r="B2" s="18" t="s">
        <v>731</v>
      </c>
      <c r="C2" s="18" t="s">
        <v>29</v>
      </c>
      <c r="D2" s="18" t="s">
        <v>692</v>
      </c>
      <c r="E2" s="18" t="s">
        <v>624</v>
      </c>
      <c r="F2" s="18" t="s">
        <v>44</v>
      </c>
      <c r="G2" s="18" t="s">
        <v>569</v>
      </c>
      <c r="H2" s="18" t="s">
        <v>67</v>
      </c>
      <c r="I2" s="18">
        <v>4</v>
      </c>
      <c r="J2" s="18" t="s">
        <v>276</v>
      </c>
      <c r="K2" s="19" t="s">
        <v>118</v>
      </c>
      <c r="L2" s="20" t="s">
        <v>751</v>
      </c>
      <c r="M2" s="18" t="s">
        <v>939</v>
      </c>
      <c r="N2" s="18" t="s">
        <v>1160</v>
      </c>
      <c r="O2" s="21">
        <v>0</v>
      </c>
      <c r="P2" s="21" t="s">
        <v>28</v>
      </c>
      <c r="Q2" s="21" t="s">
        <v>28</v>
      </c>
      <c r="R2" s="22">
        <v>250</v>
      </c>
      <c r="S2" s="21">
        <v>1000</v>
      </c>
      <c r="T2" s="23"/>
      <c r="U2" s="24">
        <f>+T2/S2</f>
        <v>0</v>
      </c>
      <c r="V2" s="23"/>
      <c r="W2" s="24">
        <f>+V2/S2</f>
        <v>0</v>
      </c>
      <c r="X2" s="23" cm="1">
        <f t="array" ref="X2">IFERROR(INDEX(ejecuciones[Column1.ejecutado],MATCH(1,(ejecuciones[Column1.codigoIndicador]=A2)*(ejecuciones[periodo avance]="Marzo"),0)),0)</f>
        <v>130</v>
      </c>
      <c r="Y2" s="23" cm="1">
        <f t="array" ref="Y2">IFERROR(INDEX(ejecuciones[Column1.ejecutado],MATCH(1,(ejecuciones[Column1.codigoIndicador]=A2)*(ejecuciones[periodo avance]="Junio"),0)),0)</f>
        <v>0</v>
      </c>
      <c r="Z2" s="23" cm="1">
        <f t="array" ref="Z2">IFERROR(INDEX(ejecuciones[Column1.ejecutado],MATCH(1,(ejecuciones[Column1.codigoIndicador]=A2)*(ejecuciones[periodo avance]="Septiembre"),0)),0)</f>
        <v>0</v>
      </c>
      <c r="AA2" s="23" cm="1">
        <f t="array" ref="AA2">IFERROR(INDEX(ejecuciones[Column1.ejecutado],MATCH(1,(ejecuciones[Column1.codigoIndicador]=A2)*(ejecuciones[periodo avance]="Diciembre"),0)),0)</f>
        <v>0</v>
      </c>
      <c r="AB2" s="25">
        <f>+X2+Y2+Z2+AA2</f>
        <v>130</v>
      </c>
      <c r="AC2" s="24">
        <f>+AB2/S2</f>
        <v>0.13</v>
      </c>
      <c r="AD2" s="25">
        <f>T2+V2+AB2</f>
        <v>130</v>
      </c>
      <c r="AE2" s="24">
        <f>+AB2/R2</f>
        <v>0.52</v>
      </c>
      <c r="AF2" s="26">
        <f>AD2/S2</f>
        <v>0.13</v>
      </c>
      <c r="AG2" s="27" cm="1">
        <f t="array" ref="AG2">IFERROR(INDEX(ejecuciones[Column1.presupuestoProyectado],MATCH(1,(ejecuciones[Column1.codigoIndicador]=A2)*(ejecuciones[Column1.fechaDiligenciamiento]=_xlfn.MAXIFS(ejecuciones[Column1.fechaDiligenciamiento],ejecuciones[Column1.codigoIndicador],A2)),0)),0)</f>
        <v>168900000</v>
      </c>
      <c r="AH2" s="28"/>
      <c r="AI2" s="29" cm="1">
        <f t="array" ref="AI2">IFERROR(INDEX(ejecuciones[Column1.presupuestoEjecutado],MATCH(1,(ejecuciones[Column1.codigoIndicador]=A2)*(ejecuciones[Column1.fechaDiligenciamiento]=_xlfn.MAXIFS(ejecuciones[Column1.fechaDiligenciamiento],ejecuciones[Column1.codigoIndicador],A2)),0)),0)</f>
        <v>42225000</v>
      </c>
      <c r="AJ2" s="26">
        <f>IFERROR(AI2/AG2,0)</f>
        <v>0.25</v>
      </c>
    </row>
    <row r="3" spans="1:36" ht="58" x14ac:dyDescent="0.35">
      <c r="A3" s="17">
        <v>2</v>
      </c>
      <c r="B3" s="18" t="s">
        <v>731</v>
      </c>
      <c r="C3" s="18" t="s">
        <v>30</v>
      </c>
      <c r="D3" s="18" t="s">
        <v>693</v>
      </c>
      <c r="E3" s="18" t="s">
        <v>625</v>
      </c>
      <c r="F3" s="18" t="s">
        <v>45</v>
      </c>
      <c r="G3" s="18" t="s">
        <v>570</v>
      </c>
      <c r="H3" s="18" t="s">
        <v>68</v>
      </c>
      <c r="I3" s="18">
        <v>5</v>
      </c>
      <c r="J3" s="18" t="s">
        <v>277</v>
      </c>
      <c r="K3" s="19" t="s">
        <v>119</v>
      </c>
      <c r="L3" s="20" t="s">
        <v>752</v>
      </c>
      <c r="M3" s="18" t="s">
        <v>940</v>
      </c>
      <c r="N3" s="18" t="s">
        <v>1160</v>
      </c>
      <c r="O3" s="21">
        <v>0</v>
      </c>
      <c r="P3" s="21" t="s">
        <v>28</v>
      </c>
      <c r="Q3" s="21" t="s">
        <v>28</v>
      </c>
      <c r="R3" s="22">
        <v>5</v>
      </c>
      <c r="S3" s="21">
        <v>20</v>
      </c>
      <c r="T3" s="23"/>
      <c r="U3" s="24">
        <f t="shared" ref="U3:U66" si="0">+T3/S3</f>
        <v>0</v>
      </c>
      <c r="V3" s="23"/>
      <c r="W3" s="24">
        <f t="shared" ref="W3:W66" si="1">+V3/S3</f>
        <v>0</v>
      </c>
      <c r="X3" s="23" cm="1">
        <f t="array" ref="X3">IFERROR(INDEX(ejecuciones[Column1.ejecutado],MATCH(1,(ejecuciones[Column1.codigoIndicador]=A3)*(ejecuciones[periodo avance]="Marzo"),0)),0)</f>
        <v>45</v>
      </c>
      <c r="Y3" s="23" cm="1">
        <f t="array" ref="Y3">IFERROR(INDEX(ejecuciones[Column1.ejecutado],MATCH(1,(ejecuciones[Column1.codigoIndicador]=A3)*(ejecuciones[periodo avance]="Junio"),0)),0)</f>
        <v>45</v>
      </c>
      <c r="Z3" s="23" cm="1">
        <f t="array" ref="Z3">IFERROR(INDEX(ejecuciones[Column1.ejecutado],MATCH(1,(ejecuciones[Column1.codigoIndicador]=A3)*(ejecuciones[periodo avance]="Septiembre"),0)),0)</f>
        <v>0</v>
      </c>
      <c r="AA3" s="23" cm="1">
        <f t="array" ref="AA3">IFERROR(INDEX(ejecuciones[Column1.ejecutado],MATCH(1,(ejecuciones[Column1.codigoIndicador]=A3)*(ejecuciones[periodo avance]="Diciembre"),0)),0)</f>
        <v>0</v>
      </c>
      <c r="AB3" s="25">
        <f t="shared" ref="AB3:AB66" si="2">+X3+Y3+Z3+AA3</f>
        <v>90</v>
      </c>
      <c r="AC3" s="24">
        <f t="shared" ref="AC3:AC66" si="3">+AB3/S3</f>
        <v>4.5</v>
      </c>
      <c r="AD3" s="25">
        <f t="shared" ref="AD3:AD66" si="4">V3+AB3</f>
        <v>90</v>
      </c>
      <c r="AE3" s="24">
        <f t="shared" ref="AE3:AE66" si="5">+AB3/R3</f>
        <v>18</v>
      </c>
      <c r="AF3" s="26">
        <f t="shared" ref="AF3:AF66" si="6">AD3/S3</f>
        <v>4.5</v>
      </c>
      <c r="AG3" s="27" cm="1">
        <f t="array" ref="AG3">IFERROR(INDEX(ejecuciones[Column1.presupuestoProyectado],MATCH(1,(ejecuciones[Column1.codigoIndicador]=A3)*(ejecuciones[Column1.fechaDiligenciamiento]=_xlfn.MAXIFS(ejecuciones[Column1.fechaDiligenciamiento],ejecuciones[Column1.codigoIndicador],A3)),0)),0)</f>
        <v>0</v>
      </c>
      <c r="AH3" s="28"/>
      <c r="AI3" s="29" cm="1">
        <f t="array" ref="AI3">IFERROR(INDEX(ejecuciones[Column1.presupuestoEjecutado],MATCH(1,(ejecuciones[Column1.codigoIndicador]=A3)*(ejecuciones[Column1.fechaDiligenciamiento]=_xlfn.MAXIFS(ejecuciones[Column1.fechaDiligenciamiento],ejecuciones[Column1.codigoIndicador],A3)),0)),0)</f>
        <v>0</v>
      </c>
      <c r="AJ3" s="26">
        <f t="shared" ref="AJ3:AJ66" si="7">IFERROR(AI3/AG3,0)</f>
        <v>0</v>
      </c>
    </row>
    <row r="4" spans="1:36" ht="58" x14ac:dyDescent="0.35">
      <c r="A4" s="17">
        <v>3</v>
      </c>
      <c r="B4" s="18" t="s">
        <v>731</v>
      </c>
      <c r="C4" s="18" t="s">
        <v>30</v>
      </c>
      <c r="D4" s="18" t="s">
        <v>693</v>
      </c>
      <c r="E4" s="18" t="s">
        <v>626</v>
      </c>
      <c r="F4" s="18" t="s">
        <v>46</v>
      </c>
      <c r="G4" s="18" t="s">
        <v>571</v>
      </c>
      <c r="H4" s="18" t="s">
        <v>69</v>
      </c>
      <c r="I4" s="18">
        <v>6</v>
      </c>
      <c r="J4" s="18" t="s">
        <v>278</v>
      </c>
      <c r="K4" s="19" t="s">
        <v>120</v>
      </c>
      <c r="L4" s="20" t="s">
        <v>753</v>
      </c>
      <c r="M4" s="18" t="s">
        <v>941</v>
      </c>
      <c r="N4" s="18" t="s">
        <v>1160</v>
      </c>
      <c r="O4" s="21">
        <v>0</v>
      </c>
      <c r="P4" s="21" t="s">
        <v>28</v>
      </c>
      <c r="Q4" s="21" t="s">
        <v>28</v>
      </c>
      <c r="R4" s="22">
        <v>1</v>
      </c>
      <c r="S4" s="21">
        <v>4</v>
      </c>
      <c r="T4" s="23"/>
      <c r="U4" s="24">
        <f t="shared" si="0"/>
        <v>0</v>
      </c>
      <c r="V4" s="23"/>
      <c r="W4" s="24">
        <f t="shared" si="1"/>
        <v>0</v>
      </c>
      <c r="X4" s="23" cm="1">
        <f t="array" ref="X4">IFERROR(INDEX(ejecuciones[Column1.ejecutado],MATCH(1,(ejecuciones[Column1.codigoIndicador]=A4)*(ejecuciones[periodo avance]="Marzo"),0)),0)</f>
        <v>1</v>
      </c>
      <c r="Y4" s="23" cm="1">
        <f t="array" ref="Y4">IFERROR(INDEX(ejecuciones[Column1.ejecutado],MATCH(1,(ejecuciones[Column1.codigoIndicador]=A4)*(ejecuciones[periodo avance]="Junio"),0)),0)</f>
        <v>0</v>
      </c>
      <c r="Z4" s="23" cm="1">
        <f t="array" ref="Z4">IFERROR(INDEX(ejecuciones[Column1.ejecutado],MATCH(1,(ejecuciones[Column1.codigoIndicador]=A4)*(ejecuciones[periodo avance]="Septiembre"),0)),0)</f>
        <v>0</v>
      </c>
      <c r="AA4" s="23" cm="1">
        <f t="array" ref="AA4">IFERROR(INDEX(ejecuciones[Column1.ejecutado],MATCH(1,(ejecuciones[Column1.codigoIndicador]=A4)*(ejecuciones[periodo avance]="Diciembre"),0)),0)</f>
        <v>0</v>
      </c>
      <c r="AB4" s="25">
        <f t="shared" si="2"/>
        <v>1</v>
      </c>
      <c r="AC4" s="24">
        <f t="shared" si="3"/>
        <v>0.25</v>
      </c>
      <c r="AD4" s="25">
        <f t="shared" si="4"/>
        <v>1</v>
      </c>
      <c r="AE4" s="24">
        <f t="shared" si="5"/>
        <v>1</v>
      </c>
      <c r="AF4" s="26">
        <f t="shared" si="6"/>
        <v>0.25</v>
      </c>
      <c r="AG4" s="27" cm="1">
        <f t="array" ref="AG4">IFERROR(INDEX(ejecuciones[Column1.presupuestoProyectado],MATCH(1,(ejecuciones[Column1.codigoIndicador]=A4)*(ejecuciones[Column1.fechaDiligenciamiento]=_xlfn.MAXIFS(ejecuciones[Column1.fechaDiligenciamiento],ejecuciones[Column1.codigoIndicador],A4)),0)),0)</f>
        <v>150300000</v>
      </c>
      <c r="AH4" s="28"/>
      <c r="AI4" s="29" cm="1">
        <f t="array" ref="AI4">IFERROR(INDEX(ejecuciones[Column1.presupuestoEjecutado],MATCH(1,(ejecuciones[Column1.codigoIndicador]=A4)*(ejecuciones[Column1.fechaDiligenciamiento]=_xlfn.MAXIFS(ejecuciones[Column1.fechaDiligenciamiento],ejecuciones[Column1.codigoIndicador],A4)),0)),0)</f>
        <v>150300000</v>
      </c>
      <c r="AJ4" s="26">
        <f t="shared" si="7"/>
        <v>1</v>
      </c>
    </row>
    <row r="5" spans="1:36" ht="72.5" x14ac:dyDescent="0.35">
      <c r="A5" s="17">
        <v>4</v>
      </c>
      <c r="B5" s="18" t="s">
        <v>731</v>
      </c>
      <c r="C5" s="18" t="s">
        <v>30</v>
      </c>
      <c r="D5" s="18" t="s">
        <v>693</v>
      </c>
      <c r="E5" s="18" t="s">
        <v>627</v>
      </c>
      <c r="F5" s="18" t="s">
        <v>45</v>
      </c>
      <c r="G5" s="18" t="s">
        <v>570</v>
      </c>
      <c r="H5" s="18" t="s">
        <v>556</v>
      </c>
      <c r="I5" s="18">
        <v>7</v>
      </c>
      <c r="J5" s="18" t="s">
        <v>279</v>
      </c>
      <c r="K5" s="19" t="s">
        <v>121</v>
      </c>
      <c r="L5" s="20" t="s">
        <v>754</v>
      </c>
      <c r="M5" s="18" t="s">
        <v>942</v>
      </c>
      <c r="N5" s="18" t="s">
        <v>1160</v>
      </c>
      <c r="O5" s="21">
        <v>0</v>
      </c>
      <c r="P5" s="21" t="s">
        <v>28</v>
      </c>
      <c r="Q5" s="21" t="s">
        <v>28</v>
      </c>
      <c r="R5" s="22">
        <v>1</v>
      </c>
      <c r="S5" s="21">
        <v>3</v>
      </c>
      <c r="T5" s="23"/>
      <c r="U5" s="24">
        <f t="shared" si="0"/>
        <v>0</v>
      </c>
      <c r="V5" s="23"/>
      <c r="W5" s="24">
        <f t="shared" si="1"/>
        <v>0</v>
      </c>
      <c r="X5" s="23" cm="1">
        <f t="array" ref="X5">IFERROR(INDEX(ejecuciones[Column1.ejecutado],MATCH(1,(ejecuciones[Column1.codigoIndicador]=A5)*(ejecuciones[periodo avance]="Marzo"),0)),0)</f>
        <v>1</v>
      </c>
      <c r="Y5" s="23" cm="1">
        <f t="array" ref="Y5">IFERROR(INDEX(ejecuciones[Column1.ejecutado],MATCH(1,(ejecuciones[Column1.codigoIndicador]=A5)*(ejecuciones[periodo avance]="Junio"),0)),0)</f>
        <v>0</v>
      </c>
      <c r="Z5" s="23" cm="1">
        <f t="array" ref="Z5">IFERROR(INDEX(ejecuciones[Column1.ejecutado],MATCH(1,(ejecuciones[Column1.codigoIndicador]=A5)*(ejecuciones[periodo avance]="Septiembre"),0)),0)</f>
        <v>0</v>
      </c>
      <c r="AA5" s="23" cm="1">
        <f t="array" ref="AA5">IFERROR(INDEX(ejecuciones[Column1.ejecutado],MATCH(1,(ejecuciones[Column1.codigoIndicador]=A5)*(ejecuciones[periodo avance]="Diciembre"),0)),0)</f>
        <v>0</v>
      </c>
      <c r="AB5" s="25">
        <f t="shared" si="2"/>
        <v>1</v>
      </c>
      <c r="AC5" s="24">
        <f t="shared" si="3"/>
        <v>0.33333333333333331</v>
      </c>
      <c r="AD5" s="25">
        <f t="shared" si="4"/>
        <v>1</v>
      </c>
      <c r="AE5" s="24">
        <f t="shared" si="5"/>
        <v>1</v>
      </c>
      <c r="AF5" s="26">
        <f t="shared" si="6"/>
        <v>0.33333333333333331</v>
      </c>
      <c r="AG5" s="27" cm="1">
        <f t="array" ref="AG5">IFERROR(INDEX(ejecuciones[Column1.presupuestoProyectado],MATCH(1,(ejecuciones[Column1.codigoIndicador]=A5)*(ejecuciones[Column1.fechaDiligenciamiento]=_xlfn.MAXIFS(ejecuciones[Column1.fechaDiligenciamiento],ejecuciones[Column1.codigoIndicador],A5)),0)),0)</f>
        <v>0</v>
      </c>
      <c r="AH5" s="28"/>
      <c r="AI5" s="29" cm="1">
        <f t="array" ref="AI5">IFERROR(INDEX(ejecuciones[Column1.presupuestoEjecutado],MATCH(1,(ejecuciones[Column1.codigoIndicador]=A5)*(ejecuciones[Column1.fechaDiligenciamiento]=_xlfn.MAXIFS(ejecuciones[Column1.fechaDiligenciamiento],ejecuciones[Column1.codigoIndicador],A5)),0)),0)</f>
        <v>0</v>
      </c>
      <c r="AJ5" s="26">
        <f t="shared" si="7"/>
        <v>0</v>
      </c>
    </row>
    <row r="6" spans="1:36" ht="72.5" x14ac:dyDescent="0.35">
      <c r="A6" s="17">
        <v>5</v>
      </c>
      <c r="B6" s="18" t="s">
        <v>731</v>
      </c>
      <c r="C6" s="18" t="s">
        <v>30</v>
      </c>
      <c r="D6" s="18" t="s">
        <v>693</v>
      </c>
      <c r="E6" s="18" t="s">
        <v>628</v>
      </c>
      <c r="F6" s="18" t="s">
        <v>45</v>
      </c>
      <c r="G6" s="18" t="s">
        <v>570</v>
      </c>
      <c r="H6" s="18" t="s">
        <v>556</v>
      </c>
      <c r="I6" s="18">
        <v>8</v>
      </c>
      <c r="J6" s="18" t="s">
        <v>280</v>
      </c>
      <c r="K6" s="19" t="s">
        <v>119</v>
      </c>
      <c r="L6" s="20" t="s">
        <v>752</v>
      </c>
      <c r="M6" s="18" t="s">
        <v>943</v>
      </c>
      <c r="N6" s="18" t="s">
        <v>1160</v>
      </c>
      <c r="O6" s="21">
        <v>45</v>
      </c>
      <c r="P6" s="21">
        <v>2023</v>
      </c>
      <c r="Q6" s="21" t="s">
        <v>28</v>
      </c>
      <c r="R6" s="22">
        <v>45</v>
      </c>
      <c r="S6" s="21">
        <v>45</v>
      </c>
      <c r="T6" s="23"/>
      <c r="U6" s="24">
        <f t="shared" si="0"/>
        <v>0</v>
      </c>
      <c r="V6" s="23"/>
      <c r="W6" s="24">
        <f t="shared" si="1"/>
        <v>0</v>
      </c>
      <c r="X6" s="23" cm="1">
        <f t="array" ref="X6">IFERROR(INDEX(ejecuciones[Column1.ejecutado],MATCH(1,(ejecuciones[Column1.codigoIndicador]=A6)*(ejecuciones[periodo avance]="Marzo"),0)),0)</f>
        <v>20</v>
      </c>
      <c r="Y6" s="23" cm="1">
        <f t="array" ref="Y6">IFERROR(INDEX(ejecuciones[Column1.ejecutado],MATCH(1,(ejecuciones[Column1.codigoIndicador]=A6)*(ejecuciones[periodo avance]="Junio"),0)),0)</f>
        <v>10</v>
      </c>
      <c r="Z6" s="23" cm="1">
        <f t="array" ref="Z6">IFERROR(INDEX(ejecuciones[Column1.ejecutado],MATCH(1,(ejecuciones[Column1.codigoIndicador]=A6)*(ejecuciones[periodo avance]="Septiembre"),0)),0)</f>
        <v>0</v>
      </c>
      <c r="AA6" s="23" cm="1">
        <f t="array" ref="AA6">IFERROR(INDEX(ejecuciones[Column1.ejecutado],MATCH(1,(ejecuciones[Column1.codigoIndicador]=A6)*(ejecuciones[periodo avance]="Diciembre"),0)),0)</f>
        <v>0</v>
      </c>
      <c r="AB6" s="25">
        <f t="shared" si="2"/>
        <v>30</v>
      </c>
      <c r="AC6" s="24">
        <f t="shared" si="3"/>
        <v>0.66666666666666663</v>
      </c>
      <c r="AD6" s="25">
        <f t="shared" si="4"/>
        <v>30</v>
      </c>
      <c r="AE6" s="24">
        <f t="shared" si="5"/>
        <v>0.66666666666666663</v>
      </c>
      <c r="AF6" s="26">
        <f t="shared" si="6"/>
        <v>0.66666666666666663</v>
      </c>
      <c r="AG6" s="27" cm="1">
        <f t="array" ref="AG6">IFERROR(INDEX(ejecuciones[Column1.presupuestoProyectado],MATCH(1,(ejecuciones[Column1.codigoIndicador]=A6)*(ejecuciones[Column1.fechaDiligenciamiento]=_xlfn.MAXIFS(ejecuciones[Column1.fechaDiligenciamiento],ejecuciones[Column1.codigoIndicador],A6)),0)),0)</f>
        <v>0</v>
      </c>
      <c r="AH6" s="28"/>
      <c r="AI6" s="29" cm="1">
        <f t="array" ref="AI6">IFERROR(INDEX(ejecuciones[Column1.presupuestoEjecutado],MATCH(1,(ejecuciones[Column1.codigoIndicador]=A6)*(ejecuciones[Column1.fechaDiligenciamiento]=_xlfn.MAXIFS(ejecuciones[Column1.fechaDiligenciamiento],ejecuciones[Column1.codigoIndicador],A6)),0)),0)</f>
        <v>0</v>
      </c>
      <c r="AJ6" s="26">
        <f t="shared" si="7"/>
        <v>0</v>
      </c>
    </row>
    <row r="7" spans="1:36" ht="58" x14ac:dyDescent="0.35">
      <c r="A7" s="17">
        <v>6</v>
      </c>
      <c r="B7" s="18" t="s">
        <v>731</v>
      </c>
      <c r="C7" s="18" t="s">
        <v>30</v>
      </c>
      <c r="D7" s="18" t="s">
        <v>693</v>
      </c>
      <c r="E7" s="18" t="s">
        <v>628</v>
      </c>
      <c r="F7" s="18" t="s">
        <v>47</v>
      </c>
      <c r="G7" s="18" t="s">
        <v>572</v>
      </c>
      <c r="H7" s="18" t="s">
        <v>556</v>
      </c>
      <c r="I7" s="18">
        <v>9</v>
      </c>
      <c r="J7" s="18" t="s">
        <v>281</v>
      </c>
      <c r="K7" s="19" t="s">
        <v>122</v>
      </c>
      <c r="L7" s="20" t="s">
        <v>755</v>
      </c>
      <c r="M7" s="18" t="s">
        <v>944</v>
      </c>
      <c r="N7" s="18" t="s">
        <v>1160</v>
      </c>
      <c r="O7" s="21">
        <v>0</v>
      </c>
      <c r="P7" s="21" t="s">
        <v>28</v>
      </c>
      <c r="Q7" s="21" t="s">
        <v>28</v>
      </c>
      <c r="R7" s="22">
        <v>1</v>
      </c>
      <c r="S7" s="21">
        <v>1</v>
      </c>
      <c r="T7" s="23"/>
      <c r="U7" s="24">
        <f t="shared" si="0"/>
        <v>0</v>
      </c>
      <c r="V7" s="23"/>
      <c r="W7" s="24">
        <f t="shared" si="1"/>
        <v>0</v>
      </c>
      <c r="X7" s="23" cm="1">
        <f t="array" ref="X7">IFERROR(INDEX(ejecuciones[Column1.ejecutado],MATCH(1,(ejecuciones[Column1.codigoIndicador]=A7)*(ejecuciones[periodo avance]="Marzo"),0)),0)</f>
        <v>0</v>
      </c>
      <c r="Y7" s="23" cm="1">
        <f t="array" ref="Y7">IFERROR(INDEX(ejecuciones[Column1.ejecutado],MATCH(1,(ejecuciones[Column1.codigoIndicador]=A7)*(ejecuciones[periodo avance]="Junio"),0)),0)</f>
        <v>0</v>
      </c>
      <c r="Z7" s="23" cm="1">
        <f t="array" ref="Z7">IFERROR(INDEX(ejecuciones[Column1.ejecutado],MATCH(1,(ejecuciones[Column1.codigoIndicador]=A7)*(ejecuciones[periodo avance]="Septiembre"),0)),0)</f>
        <v>0</v>
      </c>
      <c r="AA7" s="23" cm="1">
        <f t="array" ref="AA7">IFERROR(INDEX(ejecuciones[Column1.ejecutado],MATCH(1,(ejecuciones[Column1.codigoIndicador]=A7)*(ejecuciones[periodo avance]="Diciembre"),0)),0)</f>
        <v>0</v>
      </c>
      <c r="AB7" s="25">
        <f t="shared" si="2"/>
        <v>0</v>
      </c>
      <c r="AC7" s="24">
        <f t="shared" si="3"/>
        <v>0</v>
      </c>
      <c r="AD7" s="25">
        <f t="shared" si="4"/>
        <v>0</v>
      </c>
      <c r="AE7" s="24">
        <f t="shared" si="5"/>
        <v>0</v>
      </c>
      <c r="AF7" s="26">
        <f t="shared" si="6"/>
        <v>0</v>
      </c>
      <c r="AG7" s="27" cm="1">
        <f t="array" ref="AG7">IFERROR(INDEX(ejecuciones[Column1.presupuestoProyectado],MATCH(1,(ejecuciones[Column1.codigoIndicador]=A7)*(ejecuciones[Column1.fechaDiligenciamiento]=_xlfn.MAXIFS(ejecuciones[Column1.fechaDiligenciamiento],ejecuciones[Column1.codigoIndicador],A7)),0)),0)</f>
        <v>0</v>
      </c>
      <c r="AH7" s="28"/>
      <c r="AI7" s="29" cm="1">
        <f t="array" ref="AI7">IFERROR(INDEX(ejecuciones[Column1.presupuestoEjecutado],MATCH(1,(ejecuciones[Column1.codigoIndicador]=A7)*(ejecuciones[Column1.fechaDiligenciamiento]=_xlfn.MAXIFS(ejecuciones[Column1.fechaDiligenciamiento],ejecuciones[Column1.codigoIndicador],A7)),0)),0)</f>
        <v>0</v>
      </c>
      <c r="AJ7" s="26">
        <f t="shared" si="7"/>
        <v>0</v>
      </c>
    </row>
    <row r="8" spans="1:36" ht="58" x14ac:dyDescent="0.35">
      <c r="A8" s="17">
        <v>7</v>
      </c>
      <c r="B8" s="18" t="s">
        <v>731</v>
      </c>
      <c r="C8" s="18" t="s">
        <v>30</v>
      </c>
      <c r="D8" s="18" t="s">
        <v>694</v>
      </c>
      <c r="E8" s="18" t="s">
        <v>629</v>
      </c>
      <c r="F8" s="18">
        <v>4599</v>
      </c>
      <c r="G8" s="18" t="s">
        <v>570</v>
      </c>
      <c r="H8" s="18" t="s">
        <v>71</v>
      </c>
      <c r="I8" s="18">
        <v>10</v>
      </c>
      <c r="J8" s="18" t="s">
        <v>282</v>
      </c>
      <c r="K8" s="19" t="s">
        <v>123</v>
      </c>
      <c r="L8" s="20" t="s">
        <v>756</v>
      </c>
      <c r="M8" s="18" t="s">
        <v>945</v>
      </c>
      <c r="N8" s="18" t="s">
        <v>1160</v>
      </c>
      <c r="O8" s="21">
        <v>0</v>
      </c>
      <c r="P8" s="21" t="s">
        <v>28</v>
      </c>
      <c r="Q8" s="21" t="s">
        <v>28</v>
      </c>
      <c r="R8" s="22">
        <v>1</v>
      </c>
      <c r="S8" s="21">
        <v>1</v>
      </c>
      <c r="T8" s="23"/>
      <c r="U8" s="24">
        <f t="shared" si="0"/>
        <v>0</v>
      </c>
      <c r="V8" s="23"/>
      <c r="W8" s="24">
        <f t="shared" si="1"/>
        <v>0</v>
      </c>
      <c r="X8" s="23" cm="1">
        <f t="array" ref="X8">IFERROR(INDEX(ejecuciones[Column1.ejecutado],MATCH(1,(ejecuciones[Column1.codigoIndicador]=A8)*(ejecuciones[periodo avance]="Marzo"),0)),0)</f>
        <v>1</v>
      </c>
      <c r="Y8" s="23" cm="1">
        <f t="array" ref="Y8">IFERROR(INDEX(ejecuciones[Column1.ejecutado],MATCH(1,(ejecuciones[Column1.codigoIndicador]=A8)*(ejecuciones[periodo avance]="Junio"),0)),0)</f>
        <v>1</v>
      </c>
      <c r="Z8" s="23" cm="1">
        <f t="array" ref="Z8">IFERROR(INDEX(ejecuciones[Column1.ejecutado],MATCH(1,(ejecuciones[Column1.codigoIndicador]=A8)*(ejecuciones[periodo avance]="Septiembre"),0)),0)</f>
        <v>0</v>
      </c>
      <c r="AA8" s="23" cm="1">
        <f t="array" ref="AA8">IFERROR(INDEX(ejecuciones[Column1.ejecutado],MATCH(1,(ejecuciones[Column1.codigoIndicador]=A8)*(ejecuciones[periodo avance]="Diciembre"),0)),0)</f>
        <v>0</v>
      </c>
      <c r="AB8" s="25">
        <f t="shared" si="2"/>
        <v>2</v>
      </c>
      <c r="AC8" s="24">
        <f t="shared" si="3"/>
        <v>2</v>
      </c>
      <c r="AD8" s="25">
        <f t="shared" si="4"/>
        <v>2</v>
      </c>
      <c r="AE8" s="24">
        <f t="shared" si="5"/>
        <v>2</v>
      </c>
      <c r="AF8" s="26">
        <f t="shared" si="6"/>
        <v>2</v>
      </c>
      <c r="AG8" s="27" cm="1">
        <f t="array" ref="AG8">IFERROR(INDEX(ejecuciones[Column1.presupuestoProyectado],MATCH(1,(ejecuciones[Column1.codigoIndicador]=A8)*(ejecuciones[Column1.fechaDiligenciamiento]=_xlfn.MAXIFS(ejecuciones[Column1.fechaDiligenciamiento],ejecuciones[Column1.codigoIndicador],A8)),0)),0)</f>
        <v>0</v>
      </c>
      <c r="AH8" s="28"/>
      <c r="AI8" s="29" cm="1">
        <f t="array" ref="AI8">IFERROR(INDEX(ejecuciones[Column1.presupuestoEjecutado],MATCH(1,(ejecuciones[Column1.codigoIndicador]=A8)*(ejecuciones[Column1.fechaDiligenciamiento]=_xlfn.MAXIFS(ejecuciones[Column1.fechaDiligenciamiento],ejecuciones[Column1.codigoIndicador],A8)),0)),0)</f>
        <v>0</v>
      </c>
      <c r="AJ8" s="26">
        <f t="shared" si="7"/>
        <v>0</v>
      </c>
    </row>
    <row r="9" spans="1:36" ht="58" x14ac:dyDescent="0.35">
      <c r="A9" s="17">
        <v>8</v>
      </c>
      <c r="B9" s="18" t="s">
        <v>732</v>
      </c>
      <c r="C9" s="18" t="s">
        <v>31</v>
      </c>
      <c r="D9" s="18" t="s">
        <v>695</v>
      </c>
      <c r="E9" s="18" t="s">
        <v>630</v>
      </c>
      <c r="F9" s="18" t="s">
        <v>48</v>
      </c>
      <c r="G9" s="18" t="s">
        <v>573</v>
      </c>
      <c r="H9" s="18" t="s">
        <v>70</v>
      </c>
      <c r="I9" s="18">
        <v>12</v>
      </c>
      <c r="J9" s="18" t="s">
        <v>283</v>
      </c>
      <c r="K9" s="19">
        <v>1709100</v>
      </c>
      <c r="L9" s="20" t="s">
        <v>757</v>
      </c>
      <c r="M9" s="18" t="s">
        <v>946</v>
      </c>
      <c r="N9" s="18" t="s">
        <v>1161</v>
      </c>
      <c r="O9" s="21">
        <v>6900</v>
      </c>
      <c r="P9" s="21">
        <v>2023</v>
      </c>
      <c r="Q9" s="21" t="s">
        <v>211</v>
      </c>
      <c r="R9" s="22">
        <v>500</v>
      </c>
      <c r="S9" s="21">
        <v>7900</v>
      </c>
      <c r="T9" s="23"/>
      <c r="U9" s="24">
        <f t="shared" si="0"/>
        <v>0</v>
      </c>
      <c r="V9" s="23"/>
      <c r="W9" s="24">
        <f t="shared" si="1"/>
        <v>0</v>
      </c>
      <c r="X9" s="23" cm="1">
        <f t="array" ref="X9">IFERROR(INDEX(ejecuciones[Column1.ejecutado],MATCH(1,(ejecuciones[Column1.codigoIndicador]=A9)*(ejecuciones[periodo avance]="Marzo"),0)),0)</f>
        <v>0</v>
      </c>
      <c r="Y9" s="23" cm="1">
        <f t="array" ref="Y9">IFERROR(INDEX(ejecuciones[Column1.ejecutado],MATCH(1,(ejecuciones[Column1.codigoIndicador]=A9)*(ejecuciones[periodo avance]="Junio"),0)),0)</f>
        <v>0</v>
      </c>
      <c r="Z9" s="23" cm="1">
        <f t="array" ref="Z9">IFERROR(INDEX(ejecuciones[Column1.ejecutado],MATCH(1,(ejecuciones[Column1.codigoIndicador]=A9)*(ejecuciones[periodo avance]="Septiembre"),0)),0)</f>
        <v>0</v>
      </c>
      <c r="AA9" s="23" cm="1">
        <f t="array" ref="AA9">IFERROR(INDEX(ejecuciones[Column1.ejecutado],MATCH(1,(ejecuciones[Column1.codigoIndicador]=A9)*(ejecuciones[periodo avance]="Diciembre"),0)),0)</f>
        <v>0</v>
      </c>
      <c r="AB9" s="25">
        <f t="shared" si="2"/>
        <v>0</v>
      </c>
      <c r="AC9" s="24">
        <f t="shared" si="3"/>
        <v>0</v>
      </c>
      <c r="AD9" s="25">
        <f t="shared" si="4"/>
        <v>0</v>
      </c>
      <c r="AE9" s="24">
        <f t="shared" si="5"/>
        <v>0</v>
      </c>
      <c r="AF9" s="26">
        <f t="shared" si="6"/>
        <v>0</v>
      </c>
      <c r="AG9" s="27" cm="1">
        <f t="array" ref="AG9">IFERROR(INDEX(ejecuciones[Column1.presupuestoProyectado],MATCH(1,(ejecuciones[Column1.codigoIndicador]=A9)*(ejecuciones[Column1.fechaDiligenciamiento]=_xlfn.MAXIFS(ejecuciones[Column1.fechaDiligenciamiento],ejecuciones[Column1.codigoIndicador],A9)),0)),0)</f>
        <v>0</v>
      </c>
      <c r="AH9" s="28"/>
      <c r="AI9" s="29" cm="1">
        <f t="array" ref="AI9">IFERROR(INDEX(ejecuciones[Column1.presupuestoEjecutado],MATCH(1,(ejecuciones[Column1.codigoIndicador]=A9)*(ejecuciones[Column1.fechaDiligenciamiento]=_xlfn.MAXIFS(ejecuciones[Column1.fechaDiligenciamiento],ejecuciones[Column1.codigoIndicador],A9)),0)),0)</f>
        <v>0</v>
      </c>
      <c r="AJ9" s="26">
        <f t="shared" si="7"/>
        <v>0</v>
      </c>
    </row>
    <row r="10" spans="1:36" ht="58" x14ac:dyDescent="0.35">
      <c r="A10" s="17">
        <v>9</v>
      </c>
      <c r="B10" s="18" t="s">
        <v>732</v>
      </c>
      <c r="C10" s="18" t="s">
        <v>31</v>
      </c>
      <c r="D10" s="18" t="s">
        <v>695</v>
      </c>
      <c r="E10" s="18" t="s">
        <v>630</v>
      </c>
      <c r="F10" s="18">
        <v>1702</v>
      </c>
      <c r="G10" s="18" t="s">
        <v>574</v>
      </c>
      <c r="H10" s="18" t="s">
        <v>70</v>
      </c>
      <c r="I10" s="18">
        <v>13</v>
      </c>
      <c r="J10" s="18" t="s">
        <v>284</v>
      </c>
      <c r="K10" s="19">
        <v>1702014</v>
      </c>
      <c r="L10" s="20" t="s">
        <v>758</v>
      </c>
      <c r="M10" s="18" t="s">
        <v>947</v>
      </c>
      <c r="N10" s="18" t="s">
        <v>1160</v>
      </c>
      <c r="O10" s="21" t="s">
        <v>207</v>
      </c>
      <c r="P10" s="21" t="s">
        <v>207</v>
      </c>
      <c r="Q10" s="21" t="s">
        <v>207</v>
      </c>
      <c r="R10" s="22">
        <v>2</v>
      </c>
      <c r="S10" s="21">
        <v>5</v>
      </c>
      <c r="T10" s="23"/>
      <c r="U10" s="24">
        <f t="shared" si="0"/>
        <v>0</v>
      </c>
      <c r="V10" s="23"/>
      <c r="W10" s="24">
        <f t="shared" si="1"/>
        <v>0</v>
      </c>
      <c r="X10" s="23" cm="1">
        <f t="array" ref="X10">IFERROR(INDEX(ejecuciones[Column1.ejecutado],MATCH(1,(ejecuciones[Column1.codigoIndicador]=A10)*(ejecuciones[periodo avance]="Marzo"),0)),0)</f>
        <v>26</v>
      </c>
      <c r="Y10" s="23" cm="1">
        <f t="array" ref="Y10">IFERROR(INDEX(ejecuciones[Column1.ejecutado],MATCH(1,(ejecuciones[Column1.codigoIndicador]=A10)*(ejecuciones[periodo avance]="Junio"),0)),0)</f>
        <v>0</v>
      </c>
      <c r="Z10" s="23" cm="1">
        <f t="array" ref="Z10">IFERROR(INDEX(ejecuciones[Column1.ejecutado],MATCH(1,(ejecuciones[Column1.codigoIndicador]=A10)*(ejecuciones[periodo avance]="Septiembre"),0)),0)</f>
        <v>0</v>
      </c>
      <c r="AA10" s="23" cm="1">
        <f t="array" ref="AA10">IFERROR(INDEX(ejecuciones[Column1.ejecutado],MATCH(1,(ejecuciones[Column1.codigoIndicador]=A10)*(ejecuciones[periodo avance]="Diciembre"),0)),0)</f>
        <v>0</v>
      </c>
      <c r="AB10" s="25">
        <f t="shared" si="2"/>
        <v>26</v>
      </c>
      <c r="AC10" s="24">
        <f t="shared" si="3"/>
        <v>5.2</v>
      </c>
      <c r="AD10" s="25">
        <f t="shared" si="4"/>
        <v>26</v>
      </c>
      <c r="AE10" s="24">
        <f t="shared" si="5"/>
        <v>13</v>
      </c>
      <c r="AF10" s="26">
        <f t="shared" si="6"/>
        <v>5.2</v>
      </c>
      <c r="AG10" s="27" cm="1">
        <f t="array" ref="AG10">IFERROR(INDEX(ejecuciones[Column1.presupuestoProyectado],MATCH(1,(ejecuciones[Column1.codigoIndicador]=A10)*(ejecuciones[Column1.fechaDiligenciamiento]=_xlfn.MAXIFS(ejecuciones[Column1.fechaDiligenciamiento],ejecuciones[Column1.codigoIndicador],A10)),0)),0)</f>
        <v>300000000</v>
      </c>
      <c r="AH10" s="28"/>
      <c r="AI10" s="29" cm="1">
        <f t="array" ref="AI10">IFERROR(INDEX(ejecuciones[Column1.presupuestoEjecutado],MATCH(1,(ejecuciones[Column1.codigoIndicador]=A10)*(ejecuciones[Column1.fechaDiligenciamiento]=_xlfn.MAXIFS(ejecuciones[Column1.fechaDiligenciamiento],ejecuciones[Column1.codigoIndicador],A10)),0)),0)</f>
        <v>0</v>
      </c>
      <c r="AJ10" s="26">
        <f t="shared" si="7"/>
        <v>0</v>
      </c>
    </row>
    <row r="11" spans="1:36" ht="58" x14ac:dyDescent="0.35">
      <c r="A11" s="17">
        <v>10</v>
      </c>
      <c r="B11" s="18" t="s">
        <v>732</v>
      </c>
      <c r="C11" s="18" t="s">
        <v>31</v>
      </c>
      <c r="D11" s="18" t="s">
        <v>695</v>
      </c>
      <c r="E11" s="18" t="s">
        <v>630</v>
      </c>
      <c r="F11" s="18">
        <v>1702</v>
      </c>
      <c r="G11" s="18" t="s">
        <v>574</v>
      </c>
      <c r="H11" s="18" t="s">
        <v>70</v>
      </c>
      <c r="I11" s="18">
        <v>14</v>
      </c>
      <c r="J11" s="18" t="s">
        <v>285</v>
      </c>
      <c r="K11" s="19">
        <v>1702016</v>
      </c>
      <c r="L11" s="20" t="s">
        <v>759</v>
      </c>
      <c r="M11" s="18" t="s">
        <v>948</v>
      </c>
      <c r="N11" s="18" t="s">
        <v>1160</v>
      </c>
      <c r="O11" s="21">
        <v>1</v>
      </c>
      <c r="P11" s="21">
        <v>2023</v>
      </c>
      <c r="Q11" s="21" t="s">
        <v>211</v>
      </c>
      <c r="R11" s="22">
        <v>7</v>
      </c>
      <c r="S11" s="21">
        <v>21</v>
      </c>
      <c r="T11" s="23"/>
      <c r="U11" s="24">
        <f t="shared" si="0"/>
        <v>0</v>
      </c>
      <c r="V11" s="23"/>
      <c r="W11" s="24">
        <f t="shared" si="1"/>
        <v>0</v>
      </c>
      <c r="X11" s="23" cm="1">
        <f t="array" ref="X11">IFERROR(INDEX(ejecuciones[Column1.ejecutado],MATCH(1,(ejecuciones[Column1.codigoIndicador]=A11)*(ejecuciones[periodo avance]="Marzo"),0)),0)</f>
        <v>0</v>
      </c>
      <c r="Y11" s="23" cm="1">
        <f t="array" ref="Y11">IFERROR(INDEX(ejecuciones[Column1.ejecutado],MATCH(1,(ejecuciones[Column1.codigoIndicador]=A11)*(ejecuciones[periodo avance]="Junio"),0)),0)</f>
        <v>0</v>
      </c>
      <c r="Z11" s="23" cm="1">
        <f t="array" ref="Z11">IFERROR(INDEX(ejecuciones[Column1.ejecutado],MATCH(1,(ejecuciones[Column1.codigoIndicador]=A11)*(ejecuciones[periodo avance]="Septiembre"),0)),0)</f>
        <v>0</v>
      </c>
      <c r="AA11" s="23" cm="1">
        <f t="array" ref="AA11">IFERROR(INDEX(ejecuciones[Column1.ejecutado],MATCH(1,(ejecuciones[Column1.codigoIndicador]=A11)*(ejecuciones[periodo avance]="Diciembre"),0)),0)</f>
        <v>0</v>
      </c>
      <c r="AB11" s="25">
        <f t="shared" si="2"/>
        <v>0</v>
      </c>
      <c r="AC11" s="24">
        <f t="shared" si="3"/>
        <v>0</v>
      </c>
      <c r="AD11" s="25">
        <f t="shared" si="4"/>
        <v>0</v>
      </c>
      <c r="AE11" s="24">
        <f t="shared" si="5"/>
        <v>0</v>
      </c>
      <c r="AF11" s="26">
        <f t="shared" si="6"/>
        <v>0</v>
      </c>
      <c r="AG11" s="27" cm="1">
        <f t="array" ref="AG11">IFERROR(INDEX(ejecuciones[Column1.presupuestoProyectado],MATCH(1,(ejecuciones[Column1.codigoIndicador]=A11)*(ejecuciones[Column1.fechaDiligenciamiento]=_xlfn.MAXIFS(ejecuciones[Column1.fechaDiligenciamiento],ejecuciones[Column1.codigoIndicador],A11)),0)),0)</f>
        <v>0</v>
      </c>
      <c r="AH11" s="28"/>
      <c r="AI11" s="29" cm="1">
        <f t="array" ref="AI11">IFERROR(INDEX(ejecuciones[Column1.presupuestoEjecutado],MATCH(1,(ejecuciones[Column1.codigoIndicador]=A11)*(ejecuciones[Column1.fechaDiligenciamiento]=_xlfn.MAXIFS(ejecuciones[Column1.fechaDiligenciamiento],ejecuciones[Column1.codigoIndicador],A11)),0)),0)</f>
        <v>0</v>
      </c>
      <c r="AJ11" s="26">
        <f t="shared" si="7"/>
        <v>0</v>
      </c>
    </row>
    <row r="12" spans="1:36" ht="72.5" x14ac:dyDescent="0.35">
      <c r="A12" s="17">
        <v>11</v>
      </c>
      <c r="B12" s="18" t="s">
        <v>732</v>
      </c>
      <c r="C12" s="18" t="s">
        <v>31</v>
      </c>
      <c r="D12" s="18" t="s">
        <v>695</v>
      </c>
      <c r="E12" s="18" t="s">
        <v>631</v>
      </c>
      <c r="F12" s="18">
        <v>1708</v>
      </c>
      <c r="G12" s="18" t="s">
        <v>575</v>
      </c>
      <c r="H12" s="18" t="s">
        <v>70</v>
      </c>
      <c r="I12" s="18">
        <v>16</v>
      </c>
      <c r="J12" s="18" t="s">
        <v>286</v>
      </c>
      <c r="K12" s="19">
        <v>1708041</v>
      </c>
      <c r="L12" s="20" t="s">
        <v>760</v>
      </c>
      <c r="M12" s="18" t="s">
        <v>949</v>
      </c>
      <c r="N12" s="18" t="s">
        <v>1160</v>
      </c>
      <c r="O12" s="21">
        <v>11565</v>
      </c>
      <c r="P12" s="21">
        <v>2023</v>
      </c>
      <c r="Q12" s="21" t="s">
        <v>212</v>
      </c>
      <c r="R12" s="22">
        <v>1000</v>
      </c>
      <c r="S12" s="21">
        <v>15565</v>
      </c>
      <c r="T12" s="23"/>
      <c r="U12" s="24">
        <f t="shared" si="0"/>
        <v>0</v>
      </c>
      <c r="V12" s="23"/>
      <c r="W12" s="24">
        <f t="shared" si="1"/>
        <v>0</v>
      </c>
      <c r="X12" s="23" cm="1">
        <f t="array" ref="X12">IFERROR(INDEX(ejecuciones[Column1.ejecutado],MATCH(1,(ejecuciones[Column1.codigoIndicador]=A12)*(ejecuciones[periodo avance]="Marzo"),0)),0)</f>
        <v>0</v>
      </c>
      <c r="Y12" s="23" cm="1">
        <f t="array" ref="Y12">IFERROR(INDEX(ejecuciones[Column1.ejecutado],MATCH(1,(ejecuciones[Column1.codigoIndicador]=A12)*(ejecuciones[periodo avance]="Junio"),0)),0)</f>
        <v>0</v>
      </c>
      <c r="Z12" s="23" cm="1">
        <f t="array" ref="Z12">IFERROR(INDEX(ejecuciones[Column1.ejecutado],MATCH(1,(ejecuciones[Column1.codigoIndicador]=A12)*(ejecuciones[periodo avance]="Septiembre"),0)),0)</f>
        <v>0</v>
      </c>
      <c r="AA12" s="23" cm="1">
        <f t="array" ref="AA12">IFERROR(INDEX(ejecuciones[Column1.ejecutado],MATCH(1,(ejecuciones[Column1.codigoIndicador]=A12)*(ejecuciones[periodo avance]="Diciembre"),0)),0)</f>
        <v>0</v>
      </c>
      <c r="AB12" s="25">
        <f t="shared" si="2"/>
        <v>0</v>
      </c>
      <c r="AC12" s="24">
        <f t="shared" si="3"/>
        <v>0</v>
      </c>
      <c r="AD12" s="25">
        <f t="shared" si="4"/>
        <v>0</v>
      </c>
      <c r="AE12" s="24">
        <f t="shared" si="5"/>
        <v>0</v>
      </c>
      <c r="AF12" s="26">
        <f t="shared" si="6"/>
        <v>0</v>
      </c>
      <c r="AG12" s="27" cm="1">
        <f t="array" ref="AG12">IFERROR(INDEX(ejecuciones[Column1.presupuestoProyectado],MATCH(1,(ejecuciones[Column1.codigoIndicador]=A12)*(ejecuciones[Column1.fechaDiligenciamiento]=_xlfn.MAXIFS(ejecuciones[Column1.fechaDiligenciamiento],ejecuciones[Column1.codigoIndicador],A12)),0)),0)</f>
        <v>0</v>
      </c>
      <c r="AH12" s="28"/>
      <c r="AI12" s="29" cm="1">
        <f t="array" ref="AI12">IFERROR(INDEX(ejecuciones[Column1.presupuestoEjecutado],MATCH(1,(ejecuciones[Column1.codigoIndicador]=A12)*(ejecuciones[Column1.fechaDiligenciamiento]=_xlfn.MAXIFS(ejecuciones[Column1.fechaDiligenciamiento],ejecuciones[Column1.codigoIndicador],A12)),0)),0)</f>
        <v>0</v>
      </c>
      <c r="AJ12" s="26">
        <f t="shared" si="7"/>
        <v>0</v>
      </c>
    </row>
    <row r="13" spans="1:36" ht="58" x14ac:dyDescent="0.35">
      <c r="A13" s="17">
        <v>12</v>
      </c>
      <c r="B13" s="18" t="s">
        <v>732</v>
      </c>
      <c r="C13" s="18" t="s">
        <v>31</v>
      </c>
      <c r="D13" s="18" t="s">
        <v>695</v>
      </c>
      <c r="E13" s="18" t="s">
        <v>632</v>
      </c>
      <c r="F13" s="18" t="s">
        <v>49</v>
      </c>
      <c r="G13" s="18" t="s">
        <v>576</v>
      </c>
      <c r="H13" s="18" t="s">
        <v>70</v>
      </c>
      <c r="I13" s="18">
        <v>17</v>
      </c>
      <c r="J13" s="18" t="s">
        <v>287</v>
      </c>
      <c r="K13" s="19">
        <v>1702007</v>
      </c>
      <c r="L13" s="20" t="s">
        <v>761</v>
      </c>
      <c r="M13" s="18" t="s">
        <v>950</v>
      </c>
      <c r="N13" s="18" t="s">
        <v>1160</v>
      </c>
      <c r="O13" s="21">
        <v>30</v>
      </c>
      <c r="P13" s="21">
        <v>2023</v>
      </c>
      <c r="Q13" s="21" t="s">
        <v>211</v>
      </c>
      <c r="R13" s="22">
        <v>7</v>
      </c>
      <c r="S13" s="21">
        <v>50</v>
      </c>
      <c r="T13" s="23"/>
      <c r="U13" s="24">
        <f t="shared" si="0"/>
        <v>0</v>
      </c>
      <c r="V13" s="23"/>
      <c r="W13" s="24">
        <f t="shared" si="1"/>
        <v>0</v>
      </c>
      <c r="X13" s="23" cm="1">
        <f t="array" ref="X13">IFERROR(INDEX(ejecuciones[Column1.ejecutado],MATCH(1,(ejecuciones[Column1.codigoIndicador]=A13)*(ejecuciones[periodo avance]="Marzo"),0)),0)</f>
        <v>0</v>
      </c>
      <c r="Y13" s="23" cm="1">
        <f t="array" ref="Y13">IFERROR(INDEX(ejecuciones[Column1.ejecutado],MATCH(1,(ejecuciones[Column1.codigoIndicador]=A13)*(ejecuciones[periodo avance]="Junio"),0)),0)</f>
        <v>0</v>
      </c>
      <c r="Z13" s="23" cm="1">
        <f t="array" ref="Z13">IFERROR(INDEX(ejecuciones[Column1.ejecutado],MATCH(1,(ejecuciones[Column1.codigoIndicador]=A13)*(ejecuciones[periodo avance]="Septiembre"),0)),0)</f>
        <v>0</v>
      </c>
      <c r="AA13" s="23" cm="1">
        <f t="array" ref="AA13">IFERROR(INDEX(ejecuciones[Column1.ejecutado],MATCH(1,(ejecuciones[Column1.codigoIndicador]=A13)*(ejecuciones[periodo avance]="Diciembre"),0)),0)</f>
        <v>0</v>
      </c>
      <c r="AB13" s="25">
        <f t="shared" si="2"/>
        <v>0</v>
      </c>
      <c r="AC13" s="24">
        <f t="shared" si="3"/>
        <v>0</v>
      </c>
      <c r="AD13" s="25">
        <f t="shared" si="4"/>
        <v>0</v>
      </c>
      <c r="AE13" s="24">
        <f t="shared" si="5"/>
        <v>0</v>
      </c>
      <c r="AF13" s="26">
        <f t="shared" si="6"/>
        <v>0</v>
      </c>
      <c r="AG13" s="27" cm="1">
        <f t="array" ref="AG13">IFERROR(INDEX(ejecuciones[Column1.presupuestoProyectado],MATCH(1,(ejecuciones[Column1.codigoIndicador]=A13)*(ejecuciones[Column1.fechaDiligenciamiento]=_xlfn.MAXIFS(ejecuciones[Column1.fechaDiligenciamiento],ejecuciones[Column1.codigoIndicador],A13)),0)),0)</f>
        <v>0</v>
      </c>
      <c r="AH13" s="28"/>
      <c r="AI13" s="29" cm="1">
        <f t="array" ref="AI13">IFERROR(INDEX(ejecuciones[Column1.presupuestoEjecutado],MATCH(1,(ejecuciones[Column1.codigoIndicador]=A13)*(ejecuciones[Column1.fechaDiligenciamiento]=_xlfn.MAXIFS(ejecuciones[Column1.fechaDiligenciamiento],ejecuciones[Column1.codigoIndicador],A13)),0)),0)</f>
        <v>0</v>
      </c>
      <c r="AJ13" s="26">
        <f t="shared" si="7"/>
        <v>0</v>
      </c>
    </row>
    <row r="14" spans="1:36" ht="58" x14ac:dyDescent="0.35">
      <c r="A14" s="17">
        <v>13</v>
      </c>
      <c r="B14" s="18" t="s">
        <v>732</v>
      </c>
      <c r="C14" s="18" t="s">
        <v>31</v>
      </c>
      <c r="D14" s="18" t="s">
        <v>695</v>
      </c>
      <c r="E14" s="18" t="s">
        <v>632</v>
      </c>
      <c r="F14" s="18" t="s">
        <v>49</v>
      </c>
      <c r="G14" s="18" t="s">
        <v>576</v>
      </c>
      <c r="H14" s="18" t="s">
        <v>70</v>
      </c>
      <c r="I14" s="18">
        <v>18</v>
      </c>
      <c r="J14" s="18" t="s">
        <v>288</v>
      </c>
      <c r="K14" s="19">
        <v>1702038</v>
      </c>
      <c r="L14" s="20" t="s">
        <v>762</v>
      </c>
      <c r="M14" s="18" t="s">
        <v>951</v>
      </c>
      <c r="N14" s="18" t="s">
        <v>1160</v>
      </c>
      <c r="O14" s="21">
        <v>10</v>
      </c>
      <c r="P14" s="21">
        <v>2023</v>
      </c>
      <c r="Q14" s="21" t="s">
        <v>211</v>
      </c>
      <c r="R14" s="22">
        <v>5</v>
      </c>
      <c r="S14" s="21">
        <v>25</v>
      </c>
      <c r="T14" s="23"/>
      <c r="U14" s="24">
        <f t="shared" si="0"/>
        <v>0</v>
      </c>
      <c r="V14" s="23"/>
      <c r="W14" s="24">
        <f t="shared" si="1"/>
        <v>0</v>
      </c>
      <c r="X14" s="23" cm="1">
        <f t="array" ref="X14">IFERROR(INDEX(ejecuciones[Column1.ejecutado],MATCH(1,(ejecuciones[Column1.codigoIndicador]=A14)*(ejecuciones[periodo avance]="Marzo"),0)),0)</f>
        <v>1</v>
      </c>
      <c r="Y14" s="23" cm="1">
        <f t="array" ref="Y14">IFERROR(INDEX(ejecuciones[Column1.ejecutado],MATCH(1,(ejecuciones[Column1.codigoIndicador]=A14)*(ejecuciones[periodo avance]="Junio"),0)),0)</f>
        <v>0</v>
      </c>
      <c r="Z14" s="23" cm="1">
        <f t="array" ref="Z14">IFERROR(INDEX(ejecuciones[Column1.ejecutado],MATCH(1,(ejecuciones[Column1.codigoIndicador]=A14)*(ejecuciones[periodo avance]="Septiembre"),0)),0)</f>
        <v>0</v>
      </c>
      <c r="AA14" s="23" cm="1">
        <f t="array" ref="AA14">IFERROR(INDEX(ejecuciones[Column1.ejecutado],MATCH(1,(ejecuciones[Column1.codigoIndicador]=A14)*(ejecuciones[periodo avance]="Diciembre"),0)),0)</f>
        <v>0</v>
      </c>
      <c r="AB14" s="25">
        <f t="shared" si="2"/>
        <v>1</v>
      </c>
      <c r="AC14" s="24">
        <f t="shared" si="3"/>
        <v>0.04</v>
      </c>
      <c r="AD14" s="25">
        <f t="shared" si="4"/>
        <v>1</v>
      </c>
      <c r="AE14" s="24">
        <f t="shared" si="5"/>
        <v>0.2</v>
      </c>
      <c r="AF14" s="26">
        <f t="shared" si="6"/>
        <v>0.04</v>
      </c>
      <c r="AG14" s="27" cm="1">
        <f t="array" ref="AG14">IFERROR(INDEX(ejecuciones[Column1.presupuestoProyectado],MATCH(1,(ejecuciones[Column1.codigoIndicador]=A14)*(ejecuciones[Column1.fechaDiligenciamiento]=_xlfn.MAXIFS(ejecuciones[Column1.fechaDiligenciamiento],ejecuciones[Column1.codigoIndicador],A14)),0)),0)</f>
        <v>0</v>
      </c>
      <c r="AH14" s="28"/>
      <c r="AI14" s="29" cm="1">
        <f t="array" ref="AI14">IFERROR(INDEX(ejecuciones[Column1.presupuestoEjecutado],MATCH(1,(ejecuciones[Column1.codigoIndicador]=A14)*(ejecuciones[Column1.fechaDiligenciamiento]=_xlfn.MAXIFS(ejecuciones[Column1.fechaDiligenciamiento],ejecuciones[Column1.codigoIndicador],A14)),0)),0)</f>
        <v>0</v>
      </c>
      <c r="AJ14" s="26">
        <f t="shared" si="7"/>
        <v>0</v>
      </c>
    </row>
    <row r="15" spans="1:36" ht="58" x14ac:dyDescent="0.35">
      <c r="A15" s="17">
        <v>14</v>
      </c>
      <c r="B15" s="18" t="s">
        <v>732</v>
      </c>
      <c r="C15" s="18" t="s">
        <v>31</v>
      </c>
      <c r="D15" s="18" t="s">
        <v>695</v>
      </c>
      <c r="E15" s="18" t="s">
        <v>632</v>
      </c>
      <c r="F15" s="18" t="s">
        <v>49</v>
      </c>
      <c r="G15" s="18" t="s">
        <v>576</v>
      </c>
      <c r="H15" s="18" t="s">
        <v>70</v>
      </c>
      <c r="I15" s="18">
        <v>19</v>
      </c>
      <c r="J15" s="18" t="s">
        <v>289</v>
      </c>
      <c r="K15" s="19">
        <v>1702038</v>
      </c>
      <c r="L15" s="20" t="s">
        <v>762</v>
      </c>
      <c r="M15" s="18" t="s">
        <v>952</v>
      </c>
      <c r="N15" s="18" t="s">
        <v>1160</v>
      </c>
      <c r="O15" s="21">
        <v>4</v>
      </c>
      <c r="P15" s="21">
        <v>2023</v>
      </c>
      <c r="Q15" s="21" t="s">
        <v>211</v>
      </c>
      <c r="R15" s="22">
        <v>2</v>
      </c>
      <c r="S15" s="21">
        <v>11</v>
      </c>
      <c r="T15" s="23"/>
      <c r="U15" s="24">
        <f t="shared" si="0"/>
        <v>0</v>
      </c>
      <c r="V15" s="23"/>
      <c r="W15" s="24">
        <f t="shared" si="1"/>
        <v>0</v>
      </c>
      <c r="X15" s="23" cm="1">
        <f t="array" ref="X15">IFERROR(INDEX(ejecuciones[Column1.ejecutado],MATCH(1,(ejecuciones[Column1.codigoIndicador]=A15)*(ejecuciones[periodo avance]="Marzo"),0)),0)</f>
        <v>1</v>
      </c>
      <c r="Y15" s="23" cm="1">
        <f t="array" ref="Y15">IFERROR(INDEX(ejecuciones[Column1.ejecutado],MATCH(1,(ejecuciones[Column1.codigoIndicador]=A15)*(ejecuciones[periodo avance]="Junio"),0)),0)</f>
        <v>0</v>
      </c>
      <c r="Z15" s="23" cm="1">
        <f t="array" ref="Z15">IFERROR(INDEX(ejecuciones[Column1.ejecutado],MATCH(1,(ejecuciones[Column1.codigoIndicador]=A15)*(ejecuciones[periodo avance]="Septiembre"),0)),0)</f>
        <v>0</v>
      </c>
      <c r="AA15" s="23" cm="1">
        <f t="array" ref="AA15">IFERROR(INDEX(ejecuciones[Column1.ejecutado],MATCH(1,(ejecuciones[Column1.codigoIndicador]=A15)*(ejecuciones[periodo avance]="Diciembre"),0)),0)</f>
        <v>0</v>
      </c>
      <c r="AB15" s="25">
        <f t="shared" si="2"/>
        <v>1</v>
      </c>
      <c r="AC15" s="24">
        <f t="shared" si="3"/>
        <v>9.0909090909090912E-2</v>
      </c>
      <c r="AD15" s="25">
        <f t="shared" si="4"/>
        <v>1</v>
      </c>
      <c r="AE15" s="24">
        <f t="shared" si="5"/>
        <v>0.5</v>
      </c>
      <c r="AF15" s="26">
        <f t="shared" si="6"/>
        <v>9.0909090909090912E-2</v>
      </c>
      <c r="AG15" s="27" cm="1">
        <f t="array" ref="AG15">IFERROR(INDEX(ejecuciones[Column1.presupuestoProyectado],MATCH(1,(ejecuciones[Column1.codigoIndicador]=A15)*(ejecuciones[Column1.fechaDiligenciamiento]=_xlfn.MAXIFS(ejecuciones[Column1.fechaDiligenciamiento],ejecuciones[Column1.codigoIndicador],A15)),0)),0)</f>
        <v>0</v>
      </c>
      <c r="AH15" s="28"/>
      <c r="AI15" s="29" cm="1">
        <f t="array" ref="AI15">IFERROR(INDEX(ejecuciones[Column1.presupuestoEjecutado],MATCH(1,(ejecuciones[Column1.codigoIndicador]=A15)*(ejecuciones[Column1.fechaDiligenciamiento]=_xlfn.MAXIFS(ejecuciones[Column1.fechaDiligenciamiento],ejecuciones[Column1.codigoIndicador],A15)),0)),0)</f>
        <v>0</v>
      </c>
      <c r="AJ15" s="26">
        <f t="shared" si="7"/>
        <v>0</v>
      </c>
    </row>
    <row r="16" spans="1:36" ht="72.5" x14ac:dyDescent="0.35">
      <c r="A16" s="17">
        <v>15</v>
      </c>
      <c r="B16" s="18" t="s">
        <v>732</v>
      </c>
      <c r="C16" s="18" t="s">
        <v>31</v>
      </c>
      <c r="D16" s="18" t="s">
        <v>695</v>
      </c>
      <c r="E16" s="18" t="s">
        <v>633</v>
      </c>
      <c r="F16" s="18" t="s">
        <v>48</v>
      </c>
      <c r="G16" s="18" t="s">
        <v>573</v>
      </c>
      <c r="H16" s="18" t="s">
        <v>70</v>
      </c>
      <c r="I16" s="18">
        <v>20</v>
      </c>
      <c r="J16" s="18" t="s">
        <v>290</v>
      </c>
      <c r="K16" s="19">
        <v>1709001</v>
      </c>
      <c r="L16" s="20" t="s">
        <v>763</v>
      </c>
      <c r="M16" s="18" t="s">
        <v>953</v>
      </c>
      <c r="N16" s="18" t="s">
        <v>1160</v>
      </c>
      <c r="O16" s="21">
        <v>4000000</v>
      </c>
      <c r="P16" s="21">
        <v>2023</v>
      </c>
      <c r="Q16" s="21" t="s">
        <v>213</v>
      </c>
      <c r="R16" s="22">
        <v>1500000</v>
      </c>
      <c r="S16" s="21">
        <v>9000000</v>
      </c>
      <c r="T16" s="23"/>
      <c r="U16" s="24">
        <f t="shared" si="0"/>
        <v>0</v>
      </c>
      <c r="V16" s="23"/>
      <c r="W16" s="24">
        <f t="shared" si="1"/>
        <v>0</v>
      </c>
      <c r="X16" s="23" cm="1">
        <f t="array" ref="X16">IFERROR(INDEX(ejecuciones[Column1.ejecutado],MATCH(1,(ejecuciones[Column1.codigoIndicador]=A16)*(ejecuciones[periodo avance]="Marzo"),0)),0)</f>
        <v>4489500</v>
      </c>
      <c r="Y16" s="23" cm="1">
        <f t="array" ref="Y16">IFERROR(INDEX(ejecuciones[Column1.ejecutado],MATCH(1,(ejecuciones[Column1.codigoIndicador]=A16)*(ejecuciones[periodo avance]="Junio"),0)),0)</f>
        <v>0</v>
      </c>
      <c r="Z16" s="23" cm="1">
        <f t="array" ref="Z16">IFERROR(INDEX(ejecuciones[Column1.ejecutado],MATCH(1,(ejecuciones[Column1.codigoIndicador]=A16)*(ejecuciones[periodo avance]="Septiembre"),0)),0)</f>
        <v>0</v>
      </c>
      <c r="AA16" s="23" cm="1">
        <f t="array" ref="AA16">IFERROR(INDEX(ejecuciones[Column1.ejecutado],MATCH(1,(ejecuciones[Column1.codigoIndicador]=A16)*(ejecuciones[periodo avance]="Diciembre"),0)),0)</f>
        <v>0</v>
      </c>
      <c r="AB16" s="25">
        <f t="shared" si="2"/>
        <v>4489500</v>
      </c>
      <c r="AC16" s="24">
        <f t="shared" si="3"/>
        <v>0.49883333333333335</v>
      </c>
      <c r="AD16" s="25">
        <f t="shared" si="4"/>
        <v>4489500</v>
      </c>
      <c r="AE16" s="24">
        <f t="shared" si="5"/>
        <v>2.9929999999999999</v>
      </c>
      <c r="AF16" s="26">
        <f t="shared" si="6"/>
        <v>0.49883333333333335</v>
      </c>
      <c r="AG16" s="27" cm="1">
        <f t="array" ref="AG16">IFERROR(INDEX(ejecuciones[Column1.presupuestoProyectado],MATCH(1,(ejecuciones[Column1.codigoIndicador]=A16)*(ejecuciones[Column1.fechaDiligenciamiento]=_xlfn.MAXIFS(ejecuciones[Column1.fechaDiligenciamiento],ejecuciones[Column1.codigoIndicador],A16)),0)),0)</f>
        <v>3500000</v>
      </c>
      <c r="AH16" s="28"/>
      <c r="AI16" s="29" cm="1">
        <f t="array" ref="AI16">IFERROR(INDEX(ejecuciones[Column1.presupuestoEjecutado],MATCH(1,(ejecuciones[Column1.codigoIndicador]=A16)*(ejecuciones[Column1.fechaDiligenciamiento]=_xlfn.MAXIFS(ejecuciones[Column1.fechaDiligenciamiento],ejecuciones[Column1.codigoIndicador],A16)),0)),0)</f>
        <v>0</v>
      </c>
      <c r="AJ16" s="26">
        <f t="shared" si="7"/>
        <v>0</v>
      </c>
    </row>
    <row r="17" spans="1:36" ht="58" x14ac:dyDescent="0.35">
      <c r="A17" s="17">
        <v>16</v>
      </c>
      <c r="B17" s="18" t="s">
        <v>733</v>
      </c>
      <c r="C17" s="18" t="s">
        <v>30</v>
      </c>
      <c r="D17" s="18" t="s">
        <v>696</v>
      </c>
      <c r="E17" s="18" t="s">
        <v>634</v>
      </c>
      <c r="F17" s="18">
        <v>4599</v>
      </c>
      <c r="G17" s="18" t="s">
        <v>570</v>
      </c>
      <c r="H17" s="18" t="s">
        <v>557</v>
      </c>
      <c r="I17" s="18">
        <v>22</v>
      </c>
      <c r="J17" s="18" t="s">
        <v>291</v>
      </c>
      <c r="K17" s="19" t="s">
        <v>124</v>
      </c>
      <c r="L17" s="20" t="s">
        <v>764</v>
      </c>
      <c r="M17" s="18" t="s">
        <v>954</v>
      </c>
      <c r="N17" s="18" t="s">
        <v>1160</v>
      </c>
      <c r="O17" s="21">
        <v>0</v>
      </c>
      <c r="P17" s="21" t="s">
        <v>28</v>
      </c>
      <c r="Q17" s="21" t="s">
        <v>28</v>
      </c>
      <c r="R17" s="22">
        <v>2</v>
      </c>
      <c r="S17" s="21">
        <v>8</v>
      </c>
      <c r="T17" s="23"/>
      <c r="U17" s="24">
        <f t="shared" si="0"/>
        <v>0</v>
      </c>
      <c r="V17" s="23"/>
      <c r="W17" s="24">
        <f t="shared" si="1"/>
        <v>0</v>
      </c>
      <c r="X17" s="23" cm="1">
        <f t="array" ref="X17">IFERROR(INDEX(ejecuciones[Column1.ejecutado],MATCH(1,(ejecuciones[Column1.codigoIndicador]=A17)*(ejecuciones[periodo avance]="Marzo"),0)),0)</f>
        <v>0</v>
      </c>
      <c r="Y17" s="23" cm="1">
        <f t="array" ref="Y17">IFERROR(INDEX(ejecuciones[Column1.ejecutado],MATCH(1,(ejecuciones[Column1.codigoIndicador]=A17)*(ejecuciones[periodo avance]="Junio"),0)),0)</f>
        <v>4</v>
      </c>
      <c r="Z17" s="23" cm="1">
        <f t="array" ref="Z17">IFERROR(INDEX(ejecuciones[Column1.ejecutado],MATCH(1,(ejecuciones[Column1.codigoIndicador]=A17)*(ejecuciones[periodo avance]="Septiembre"),0)),0)</f>
        <v>0</v>
      </c>
      <c r="AA17" s="23" cm="1">
        <f t="array" ref="AA17">IFERROR(INDEX(ejecuciones[Column1.ejecutado],MATCH(1,(ejecuciones[Column1.codigoIndicador]=A17)*(ejecuciones[periodo avance]="Diciembre"),0)),0)</f>
        <v>0</v>
      </c>
      <c r="AB17" s="25">
        <f t="shared" si="2"/>
        <v>4</v>
      </c>
      <c r="AC17" s="24">
        <f t="shared" si="3"/>
        <v>0.5</v>
      </c>
      <c r="AD17" s="25">
        <f t="shared" si="4"/>
        <v>4</v>
      </c>
      <c r="AE17" s="24">
        <f t="shared" si="5"/>
        <v>2</v>
      </c>
      <c r="AF17" s="26">
        <f t="shared" si="6"/>
        <v>0.5</v>
      </c>
      <c r="AG17" s="27" cm="1">
        <f t="array" ref="AG17">IFERROR(INDEX(ejecuciones[Column1.presupuestoProyectado],MATCH(1,(ejecuciones[Column1.codigoIndicador]=A17)*(ejecuciones[Column1.fechaDiligenciamiento]=_xlfn.MAXIFS(ejecuciones[Column1.fechaDiligenciamiento],ejecuciones[Column1.codigoIndicador],A17)),0)),0)</f>
        <v>0</v>
      </c>
      <c r="AH17" s="28"/>
      <c r="AI17" s="29" cm="1">
        <f t="array" ref="AI17">IFERROR(INDEX(ejecuciones[Column1.presupuestoEjecutado],MATCH(1,(ejecuciones[Column1.codigoIndicador]=A17)*(ejecuciones[Column1.fechaDiligenciamiento]=_xlfn.MAXIFS(ejecuciones[Column1.fechaDiligenciamiento],ejecuciones[Column1.codigoIndicador],A17)),0)),0)</f>
        <v>0</v>
      </c>
      <c r="AJ17" s="26">
        <f t="shared" si="7"/>
        <v>0</v>
      </c>
    </row>
    <row r="18" spans="1:36" ht="87" x14ac:dyDescent="0.35">
      <c r="A18" s="17">
        <v>17</v>
      </c>
      <c r="B18" s="18" t="s">
        <v>733</v>
      </c>
      <c r="C18" s="18" t="s">
        <v>30</v>
      </c>
      <c r="D18" s="18" t="s">
        <v>696</v>
      </c>
      <c r="E18" s="18" t="s">
        <v>628</v>
      </c>
      <c r="F18" s="18">
        <v>4599</v>
      </c>
      <c r="G18" s="18" t="s">
        <v>570</v>
      </c>
      <c r="H18" s="18" t="s">
        <v>557</v>
      </c>
      <c r="I18" s="18">
        <v>24</v>
      </c>
      <c r="J18" s="18" t="s">
        <v>292</v>
      </c>
      <c r="K18" s="19">
        <v>4599016</v>
      </c>
      <c r="L18" s="20" t="s">
        <v>765</v>
      </c>
      <c r="M18" s="18" t="s">
        <v>955</v>
      </c>
      <c r="N18" s="18" t="s">
        <v>1162</v>
      </c>
      <c r="O18" s="21">
        <v>3</v>
      </c>
      <c r="P18" s="21">
        <v>2023</v>
      </c>
      <c r="Q18" s="21" t="s">
        <v>214</v>
      </c>
      <c r="R18" s="22">
        <v>5</v>
      </c>
      <c r="S18" s="21">
        <v>5</v>
      </c>
      <c r="T18" s="23"/>
      <c r="U18" s="24">
        <f t="shared" si="0"/>
        <v>0</v>
      </c>
      <c r="V18" s="23"/>
      <c r="W18" s="24">
        <f t="shared" si="1"/>
        <v>0</v>
      </c>
      <c r="X18" s="23" cm="1">
        <f t="array" ref="X18">IFERROR(INDEX(ejecuciones[Column1.ejecutado],MATCH(1,(ejecuciones[Column1.codigoIndicador]=A18)*(ejecuciones[periodo avance]="Marzo"),0)),0)</f>
        <v>0.25</v>
      </c>
      <c r="Y18" s="23" cm="1">
        <f t="array" ref="Y18">IFERROR(INDEX(ejecuciones[Column1.ejecutado],MATCH(1,(ejecuciones[Column1.codigoIndicador]=A18)*(ejecuciones[periodo avance]="Junio"),0)),0)</f>
        <v>0.25</v>
      </c>
      <c r="Z18" s="23" cm="1">
        <f t="array" ref="Z18">IFERROR(INDEX(ejecuciones[Column1.ejecutado],MATCH(1,(ejecuciones[Column1.codigoIndicador]=A18)*(ejecuciones[periodo avance]="Septiembre"),0)),0)</f>
        <v>0</v>
      </c>
      <c r="AA18" s="23" cm="1">
        <f t="array" ref="AA18">IFERROR(INDEX(ejecuciones[Column1.ejecutado],MATCH(1,(ejecuciones[Column1.codigoIndicador]=A18)*(ejecuciones[periodo avance]="Diciembre"),0)),0)</f>
        <v>0</v>
      </c>
      <c r="AB18" s="25">
        <f t="shared" si="2"/>
        <v>0.5</v>
      </c>
      <c r="AC18" s="24">
        <f t="shared" si="3"/>
        <v>0.1</v>
      </c>
      <c r="AD18" s="25">
        <f t="shared" si="4"/>
        <v>0.5</v>
      </c>
      <c r="AE18" s="24">
        <f t="shared" si="5"/>
        <v>0.1</v>
      </c>
      <c r="AF18" s="26">
        <f t="shared" si="6"/>
        <v>0.1</v>
      </c>
      <c r="AG18" s="27" cm="1">
        <f t="array" ref="AG18">IFERROR(INDEX(ejecuciones[Column1.presupuestoProyectado],MATCH(1,(ejecuciones[Column1.codigoIndicador]=A18)*(ejecuciones[Column1.fechaDiligenciamiento]=_xlfn.MAXIFS(ejecuciones[Column1.fechaDiligenciamiento],ejecuciones[Column1.codigoIndicador],A18)),0)),0)</f>
        <v>2237493000</v>
      </c>
      <c r="AH18" s="28"/>
      <c r="AI18" s="29" cm="1">
        <f t="array" ref="AI18">IFERROR(INDEX(ejecuciones[Column1.presupuestoEjecutado],MATCH(1,(ejecuciones[Column1.codigoIndicador]=A18)*(ejecuciones[Column1.fechaDiligenciamiento]=_xlfn.MAXIFS(ejecuciones[Column1.fechaDiligenciamiento],ejecuciones[Column1.codigoIndicador],A18)),0)),0)</f>
        <v>1842377560</v>
      </c>
      <c r="AJ18" s="26">
        <f t="shared" si="7"/>
        <v>0.82341154139923567</v>
      </c>
    </row>
    <row r="19" spans="1:36" ht="87" x14ac:dyDescent="0.35">
      <c r="A19" s="17">
        <v>18</v>
      </c>
      <c r="B19" s="18" t="s">
        <v>733</v>
      </c>
      <c r="C19" s="18" t="s">
        <v>30</v>
      </c>
      <c r="D19" s="18" t="s">
        <v>696</v>
      </c>
      <c r="E19" s="18" t="s">
        <v>628</v>
      </c>
      <c r="F19" s="18">
        <v>4599</v>
      </c>
      <c r="G19" s="18" t="s">
        <v>577</v>
      </c>
      <c r="H19" s="18" t="s">
        <v>557</v>
      </c>
      <c r="I19" s="18">
        <v>29</v>
      </c>
      <c r="J19" s="18" t="s">
        <v>293</v>
      </c>
      <c r="K19" s="19">
        <v>4599013</v>
      </c>
      <c r="L19" s="20" t="s">
        <v>766</v>
      </c>
      <c r="M19" s="18" t="s">
        <v>956</v>
      </c>
      <c r="N19" s="18" t="s">
        <v>1162</v>
      </c>
      <c r="O19" s="21">
        <v>0</v>
      </c>
      <c r="P19" s="21">
        <v>2023</v>
      </c>
      <c r="Q19" s="21" t="s">
        <v>214</v>
      </c>
      <c r="R19" s="22">
        <v>1</v>
      </c>
      <c r="S19" s="21">
        <v>4</v>
      </c>
      <c r="T19" s="23"/>
      <c r="U19" s="24">
        <f t="shared" si="0"/>
        <v>0</v>
      </c>
      <c r="V19" s="23"/>
      <c r="W19" s="24">
        <f t="shared" si="1"/>
        <v>0</v>
      </c>
      <c r="X19" s="23" cm="1">
        <f t="array" ref="X19">IFERROR(INDEX(ejecuciones[Column1.ejecutado],MATCH(1,(ejecuciones[Column1.codigoIndicador]=A19)*(ejecuciones[periodo avance]="Marzo"),0)),0)</f>
        <v>0.25</v>
      </c>
      <c r="Y19" s="23" cm="1">
        <f t="array" ref="Y19">IFERROR(INDEX(ejecuciones[Column1.ejecutado],MATCH(1,(ejecuciones[Column1.codigoIndicador]=A19)*(ejecuciones[periodo avance]="Junio"),0)),0)</f>
        <v>0.25</v>
      </c>
      <c r="Z19" s="23" cm="1">
        <f t="array" ref="Z19">IFERROR(INDEX(ejecuciones[Column1.ejecutado],MATCH(1,(ejecuciones[Column1.codigoIndicador]=A19)*(ejecuciones[periodo avance]="Septiembre"),0)),0)</f>
        <v>0</v>
      </c>
      <c r="AA19" s="23" cm="1">
        <f t="array" ref="AA19">IFERROR(INDEX(ejecuciones[Column1.ejecutado],MATCH(1,(ejecuciones[Column1.codigoIndicador]=A19)*(ejecuciones[periodo avance]="Diciembre"),0)),0)</f>
        <v>0</v>
      </c>
      <c r="AB19" s="25">
        <f t="shared" si="2"/>
        <v>0.5</v>
      </c>
      <c r="AC19" s="24">
        <f t="shared" si="3"/>
        <v>0.125</v>
      </c>
      <c r="AD19" s="25">
        <f t="shared" si="4"/>
        <v>0.5</v>
      </c>
      <c r="AE19" s="24">
        <f t="shared" si="5"/>
        <v>0.5</v>
      </c>
      <c r="AF19" s="26">
        <f t="shared" si="6"/>
        <v>0.125</v>
      </c>
      <c r="AG19" s="27" cm="1">
        <f t="array" ref="AG19">IFERROR(INDEX(ejecuciones[Column1.presupuestoProyectado],MATCH(1,(ejecuciones[Column1.codigoIndicador]=A19)*(ejecuciones[Column1.fechaDiligenciamiento]=_xlfn.MAXIFS(ejecuciones[Column1.fechaDiligenciamiento],ejecuciones[Column1.codigoIndicador],A19)),0)),0)</f>
        <v>3500000000</v>
      </c>
      <c r="AH19" s="28"/>
      <c r="AI19" s="29" cm="1">
        <f t="array" ref="AI19">IFERROR(INDEX(ejecuciones[Column1.presupuestoEjecutado],MATCH(1,(ejecuciones[Column1.codigoIndicador]=A19)*(ejecuciones[Column1.fechaDiligenciamiento]=_xlfn.MAXIFS(ejecuciones[Column1.fechaDiligenciamiento],ejecuciones[Column1.codigoIndicador],A19)),0)),0)</f>
        <v>2900000000</v>
      </c>
      <c r="AJ19" s="26">
        <f t="shared" si="7"/>
        <v>0.82857142857142863</v>
      </c>
    </row>
    <row r="20" spans="1:36" ht="72.5" x14ac:dyDescent="0.35">
      <c r="A20" s="17">
        <v>19</v>
      </c>
      <c r="B20" s="18" t="s">
        <v>733</v>
      </c>
      <c r="C20" s="18" t="s">
        <v>30</v>
      </c>
      <c r="D20" s="18" t="s">
        <v>696</v>
      </c>
      <c r="E20" s="18" t="s">
        <v>635</v>
      </c>
      <c r="F20" s="18">
        <v>4599</v>
      </c>
      <c r="G20" s="18" t="s">
        <v>570</v>
      </c>
      <c r="H20" s="18" t="s">
        <v>557</v>
      </c>
      <c r="I20" s="18">
        <v>30</v>
      </c>
      <c r="J20" s="18" t="s">
        <v>294</v>
      </c>
      <c r="K20" s="19" t="s">
        <v>125</v>
      </c>
      <c r="L20" s="20" t="s">
        <v>767</v>
      </c>
      <c r="M20" s="18" t="s">
        <v>957</v>
      </c>
      <c r="N20" s="18" t="s">
        <v>1160</v>
      </c>
      <c r="O20" s="21">
        <v>0</v>
      </c>
      <c r="P20" s="21" t="s">
        <v>28</v>
      </c>
      <c r="Q20" s="21" t="s">
        <v>215</v>
      </c>
      <c r="R20" s="22">
        <v>50</v>
      </c>
      <c r="S20" s="21">
        <v>120</v>
      </c>
      <c r="T20" s="23"/>
      <c r="U20" s="24">
        <f t="shared" si="0"/>
        <v>0</v>
      </c>
      <c r="V20" s="23"/>
      <c r="W20" s="24">
        <f t="shared" si="1"/>
        <v>0</v>
      </c>
      <c r="X20" s="23" cm="1">
        <f t="array" ref="X20">IFERROR(INDEX(ejecuciones[Column1.ejecutado],MATCH(1,(ejecuciones[Column1.codigoIndicador]=A20)*(ejecuciones[periodo avance]="Marzo"),0)),0)</f>
        <v>0</v>
      </c>
      <c r="Y20" s="23" cm="1">
        <f t="array" ref="Y20">IFERROR(INDEX(ejecuciones[Column1.ejecutado],MATCH(1,(ejecuciones[Column1.codigoIndicador]=A20)*(ejecuciones[periodo avance]="Junio"),0)),0)</f>
        <v>0</v>
      </c>
      <c r="Z20" s="23" cm="1">
        <f t="array" ref="Z20">IFERROR(INDEX(ejecuciones[Column1.ejecutado],MATCH(1,(ejecuciones[Column1.codigoIndicador]=A20)*(ejecuciones[periodo avance]="Septiembre"),0)),0)</f>
        <v>0</v>
      </c>
      <c r="AA20" s="23" cm="1">
        <f t="array" ref="AA20">IFERROR(INDEX(ejecuciones[Column1.ejecutado],MATCH(1,(ejecuciones[Column1.codigoIndicador]=A20)*(ejecuciones[periodo avance]="Diciembre"),0)),0)</f>
        <v>0</v>
      </c>
      <c r="AB20" s="25">
        <f t="shared" si="2"/>
        <v>0</v>
      </c>
      <c r="AC20" s="24">
        <f t="shared" si="3"/>
        <v>0</v>
      </c>
      <c r="AD20" s="25">
        <f t="shared" si="4"/>
        <v>0</v>
      </c>
      <c r="AE20" s="24">
        <f t="shared" si="5"/>
        <v>0</v>
      </c>
      <c r="AF20" s="26">
        <f t="shared" si="6"/>
        <v>0</v>
      </c>
      <c r="AG20" s="27" cm="1">
        <f t="array" ref="AG20">IFERROR(INDEX(ejecuciones[Column1.presupuestoProyectado],MATCH(1,(ejecuciones[Column1.codigoIndicador]=A20)*(ejecuciones[Column1.fechaDiligenciamiento]=_xlfn.MAXIFS(ejecuciones[Column1.fechaDiligenciamiento],ejecuciones[Column1.codigoIndicador],A20)),0)),0)</f>
        <v>0</v>
      </c>
      <c r="AH20" s="28"/>
      <c r="AI20" s="29" cm="1">
        <f t="array" ref="AI20">IFERROR(INDEX(ejecuciones[Column1.presupuestoEjecutado],MATCH(1,(ejecuciones[Column1.codigoIndicador]=A20)*(ejecuciones[Column1.fechaDiligenciamiento]=_xlfn.MAXIFS(ejecuciones[Column1.fechaDiligenciamiento],ejecuciones[Column1.codigoIndicador],A20)),0)),0)</f>
        <v>0</v>
      </c>
      <c r="AJ20" s="26">
        <f t="shared" si="7"/>
        <v>0</v>
      </c>
    </row>
    <row r="21" spans="1:36" ht="43.5" x14ac:dyDescent="0.35">
      <c r="A21" s="17">
        <v>20</v>
      </c>
      <c r="B21" s="18" t="s">
        <v>734</v>
      </c>
      <c r="C21" s="18" t="s">
        <v>29</v>
      </c>
      <c r="D21" s="18" t="s">
        <v>697</v>
      </c>
      <c r="E21" s="18" t="s">
        <v>636</v>
      </c>
      <c r="F21" s="18">
        <v>4003</v>
      </c>
      <c r="G21" s="18" t="s">
        <v>578</v>
      </c>
      <c r="H21" s="18" t="s">
        <v>558</v>
      </c>
      <c r="I21" s="18">
        <v>31</v>
      </c>
      <c r="J21" s="18" t="s">
        <v>295</v>
      </c>
      <c r="K21" s="19">
        <v>4003042</v>
      </c>
      <c r="L21" s="20" t="s">
        <v>768</v>
      </c>
      <c r="M21" s="18" t="s">
        <v>958</v>
      </c>
      <c r="N21" s="18" t="s">
        <v>1160</v>
      </c>
      <c r="O21" s="21">
        <v>0</v>
      </c>
      <c r="P21" s="21" t="s">
        <v>28</v>
      </c>
      <c r="Q21" s="21" t="s">
        <v>28</v>
      </c>
      <c r="R21" s="22">
        <v>1</v>
      </c>
      <c r="S21" s="21">
        <v>2</v>
      </c>
      <c r="T21" s="23"/>
      <c r="U21" s="24">
        <f t="shared" si="0"/>
        <v>0</v>
      </c>
      <c r="V21" s="23"/>
      <c r="W21" s="24">
        <f t="shared" si="1"/>
        <v>0</v>
      </c>
      <c r="X21" s="23" cm="1">
        <f t="array" ref="X21">IFERROR(INDEX(ejecuciones[Column1.ejecutado],MATCH(1,(ejecuciones[Column1.codigoIndicador]=A21)*(ejecuciones[periodo avance]="Marzo"),0)),0)</f>
        <v>0</v>
      </c>
      <c r="Y21" s="23" cm="1">
        <f t="array" ref="Y21">IFERROR(INDEX(ejecuciones[Column1.ejecutado],MATCH(1,(ejecuciones[Column1.codigoIndicador]=A21)*(ejecuciones[periodo avance]="Junio"),0)),0)</f>
        <v>0</v>
      </c>
      <c r="Z21" s="23" cm="1">
        <f t="array" ref="Z21">IFERROR(INDEX(ejecuciones[Column1.ejecutado],MATCH(1,(ejecuciones[Column1.codigoIndicador]=A21)*(ejecuciones[periodo avance]="Septiembre"),0)),0)</f>
        <v>0</v>
      </c>
      <c r="AA21" s="23" cm="1">
        <f t="array" ref="AA21">IFERROR(INDEX(ejecuciones[Column1.ejecutado],MATCH(1,(ejecuciones[Column1.codigoIndicador]=A21)*(ejecuciones[periodo avance]="Diciembre"),0)),0)</f>
        <v>0</v>
      </c>
      <c r="AB21" s="25">
        <f t="shared" si="2"/>
        <v>0</v>
      </c>
      <c r="AC21" s="24">
        <f t="shared" si="3"/>
        <v>0</v>
      </c>
      <c r="AD21" s="25">
        <f t="shared" si="4"/>
        <v>0</v>
      </c>
      <c r="AE21" s="24">
        <f t="shared" si="5"/>
        <v>0</v>
      </c>
      <c r="AF21" s="26">
        <f t="shared" si="6"/>
        <v>0</v>
      </c>
      <c r="AG21" s="27" cm="1">
        <f t="array" ref="AG21">IFERROR(INDEX(ejecuciones[Column1.presupuestoProyectado],MATCH(1,(ejecuciones[Column1.codigoIndicador]=A21)*(ejecuciones[Column1.fechaDiligenciamiento]=_xlfn.MAXIFS(ejecuciones[Column1.fechaDiligenciamiento],ejecuciones[Column1.codigoIndicador],A21)),0)),0)</f>
        <v>0</v>
      </c>
      <c r="AH21" s="28"/>
      <c r="AI21" s="29" cm="1">
        <f t="array" ref="AI21">IFERROR(INDEX(ejecuciones[Column1.presupuestoEjecutado],MATCH(1,(ejecuciones[Column1.codigoIndicador]=A21)*(ejecuciones[Column1.fechaDiligenciamiento]=_xlfn.MAXIFS(ejecuciones[Column1.fechaDiligenciamiento],ejecuciones[Column1.codigoIndicador],A21)),0)),0)</f>
        <v>0</v>
      </c>
      <c r="AJ21" s="26">
        <f t="shared" si="7"/>
        <v>0</v>
      </c>
    </row>
    <row r="22" spans="1:36" ht="43.5" x14ac:dyDescent="0.35">
      <c r="A22" s="17">
        <v>21</v>
      </c>
      <c r="B22" s="18" t="s">
        <v>734</v>
      </c>
      <c r="C22" s="18" t="s">
        <v>29</v>
      </c>
      <c r="D22" s="18" t="s">
        <v>697</v>
      </c>
      <c r="E22" s="18" t="s">
        <v>636</v>
      </c>
      <c r="F22" s="18">
        <v>4003</v>
      </c>
      <c r="G22" s="18" t="s">
        <v>578</v>
      </c>
      <c r="H22" s="18" t="s">
        <v>558</v>
      </c>
      <c r="I22" s="18">
        <v>32</v>
      </c>
      <c r="J22" s="18" t="s">
        <v>296</v>
      </c>
      <c r="K22" s="19" t="s">
        <v>126</v>
      </c>
      <c r="L22" s="20" t="s">
        <v>769</v>
      </c>
      <c r="M22" s="18" t="s">
        <v>769</v>
      </c>
      <c r="N22" s="18" t="s">
        <v>1160</v>
      </c>
      <c r="O22" s="21">
        <v>0</v>
      </c>
      <c r="P22" s="21" t="s">
        <v>28</v>
      </c>
      <c r="Q22" s="21" t="s">
        <v>28</v>
      </c>
      <c r="R22" s="22">
        <v>1</v>
      </c>
      <c r="S22" s="21">
        <v>4</v>
      </c>
      <c r="T22" s="23"/>
      <c r="U22" s="24">
        <f t="shared" si="0"/>
        <v>0</v>
      </c>
      <c r="V22" s="23"/>
      <c r="W22" s="24">
        <f t="shared" si="1"/>
        <v>0</v>
      </c>
      <c r="X22" s="23" cm="1">
        <f t="array" ref="X22">IFERROR(INDEX(ejecuciones[Column1.ejecutado],MATCH(1,(ejecuciones[Column1.codigoIndicador]=A22)*(ejecuciones[periodo avance]="Marzo"),0)),0)</f>
        <v>0</v>
      </c>
      <c r="Y22" s="23" cm="1">
        <f t="array" ref="Y22">IFERROR(INDEX(ejecuciones[Column1.ejecutado],MATCH(1,(ejecuciones[Column1.codigoIndicador]=A22)*(ejecuciones[periodo avance]="Junio"),0)),0)</f>
        <v>0</v>
      </c>
      <c r="Z22" s="23" cm="1">
        <f t="array" ref="Z22">IFERROR(INDEX(ejecuciones[Column1.ejecutado],MATCH(1,(ejecuciones[Column1.codigoIndicador]=A22)*(ejecuciones[periodo avance]="Septiembre"),0)),0)</f>
        <v>0</v>
      </c>
      <c r="AA22" s="23" cm="1">
        <f t="array" ref="AA22">IFERROR(INDEX(ejecuciones[Column1.ejecutado],MATCH(1,(ejecuciones[Column1.codigoIndicador]=A22)*(ejecuciones[periodo avance]="Diciembre"),0)),0)</f>
        <v>0</v>
      </c>
      <c r="AB22" s="25">
        <f t="shared" si="2"/>
        <v>0</v>
      </c>
      <c r="AC22" s="24">
        <f t="shared" si="3"/>
        <v>0</v>
      </c>
      <c r="AD22" s="25">
        <f t="shared" si="4"/>
        <v>0</v>
      </c>
      <c r="AE22" s="24">
        <f t="shared" si="5"/>
        <v>0</v>
      </c>
      <c r="AF22" s="26">
        <f t="shared" si="6"/>
        <v>0</v>
      </c>
      <c r="AG22" s="27" cm="1">
        <f t="array" ref="AG22">IFERROR(INDEX(ejecuciones[Column1.presupuestoProyectado],MATCH(1,(ejecuciones[Column1.codigoIndicador]=A22)*(ejecuciones[Column1.fechaDiligenciamiento]=_xlfn.MAXIFS(ejecuciones[Column1.fechaDiligenciamiento],ejecuciones[Column1.codigoIndicador],A22)),0)),0)</f>
        <v>7202963575</v>
      </c>
      <c r="AH22" s="28"/>
      <c r="AI22" s="29" cm="1">
        <f t="array" ref="AI22">IFERROR(INDEX(ejecuciones[Column1.presupuestoEjecutado],MATCH(1,(ejecuciones[Column1.codigoIndicador]=A22)*(ejecuciones[Column1.fechaDiligenciamiento]=_xlfn.MAXIFS(ejecuciones[Column1.fechaDiligenciamiento],ejecuciones[Column1.codigoIndicador],A22)),0)),0)</f>
        <v>0</v>
      </c>
      <c r="AJ22" s="26">
        <f t="shared" si="7"/>
        <v>0</v>
      </c>
    </row>
    <row r="23" spans="1:36" ht="43.5" x14ac:dyDescent="0.35">
      <c r="A23" s="17">
        <v>22</v>
      </c>
      <c r="B23" s="18" t="s">
        <v>735</v>
      </c>
      <c r="C23" s="18" t="s">
        <v>29</v>
      </c>
      <c r="D23" s="18" t="s">
        <v>692</v>
      </c>
      <c r="E23" s="18" t="s">
        <v>636</v>
      </c>
      <c r="F23" s="18">
        <v>4003</v>
      </c>
      <c r="G23" s="18" t="s">
        <v>578</v>
      </c>
      <c r="H23" s="18" t="s">
        <v>558</v>
      </c>
      <c r="I23" s="18">
        <v>33</v>
      </c>
      <c r="J23" s="18" t="s">
        <v>296</v>
      </c>
      <c r="K23" s="19" t="s">
        <v>126</v>
      </c>
      <c r="L23" s="20" t="s">
        <v>769</v>
      </c>
      <c r="M23" s="18" t="s">
        <v>769</v>
      </c>
      <c r="N23" s="18" t="s">
        <v>1160</v>
      </c>
      <c r="O23" s="21">
        <v>0</v>
      </c>
      <c r="P23" s="21" t="s">
        <v>28</v>
      </c>
      <c r="Q23" s="21" t="s">
        <v>28</v>
      </c>
      <c r="R23" s="22">
        <v>2</v>
      </c>
      <c r="S23" s="21">
        <v>6</v>
      </c>
      <c r="T23" s="23"/>
      <c r="U23" s="24">
        <f t="shared" si="0"/>
        <v>0</v>
      </c>
      <c r="V23" s="23"/>
      <c r="W23" s="24">
        <f t="shared" si="1"/>
        <v>0</v>
      </c>
      <c r="X23" s="23" cm="1">
        <f t="array" ref="X23">IFERROR(INDEX(ejecuciones[Column1.ejecutado],MATCH(1,(ejecuciones[Column1.codigoIndicador]=A23)*(ejecuciones[periodo avance]="Marzo"),0)),0)</f>
        <v>0</v>
      </c>
      <c r="Y23" s="23" cm="1">
        <f t="array" ref="Y23">IFERROR(INDEX(ejecuciones[Column1.ejecutado],MATCH(1,(ejecuciones[Column1.codigoIndicador]=A23)*(ejecuciones[periodo avance]="Junio"),0)),0)</f>
        <v>0</v>
      </c>
      <c r="Z23" s="23" cm="1">
        <f t="array" ref="Z23">IFERROR(INDEX(ejecuciones[Column1.ejecutado],MATCH(1,(ejecuciones[Column1.codigoIndicador]=A23)*(ejecuciones[periodo avance]="Septiembre"),0)),0)</f>
        <v>0</v>
      </c>
      <c r="AA23" s="23" cm="1">
        <f t="array" ref="AA23">IFERROR(INDEX(ejecuciones[Column1.ejecutado],MATCH(1,(ejecuciones[Column1.codigoIndicador]=A23)*(ejecuciones[periodo avance]="Diciembre"),0)),0)</f>
        <v>0</v>
      </c>
      <c r="AB23" s="25">
        <f t="shared" si="2"/>
        <v>0</v>
      </c>
      <c r="AC23" s="24">
        <f t="shared" si="3"/>
        <v>0</v>
      </c>
      <c r="AD23" s="25">
        <f t="shared" si="4"/>
        <v>0</v>
      </c>
      <c r="AE23" s="24">
        <f t="shared" si="5"/>
        <v>0</v>
      </c>
      <c r="AF23" s="26">
        <f t="shared" si="6"/>
        <v>0</v>
      </c>
      <c r="AG23" s="27" cm="1">
        <f t="array" ref="AG23">IFERROR(INDEX(ejecuciones[Column1.presupuestoProyectado],MATCH(1,(ejecuciones[Column1.codigoIndicador]=A23)*(ejecuciones[Column1.fechaDiligenciamiento]=_xlfn.MAXIFS(ejecuciones[Column1.fechaDiligenciamiento],ejecuciones[Column1.codigoIndicador],A23)),0)),0)</f>
        <v>53030857253</v>
      </c>
      <c r="AH23" s="28"/>
      <c r="AI23" s="29" cm="1">
        <f t="array" ref="AI23">IFERROR(INDEX(ejecuciones[Column1.presupuestoEjecutado],MATCH(1,(ejecuciones[Column1.codigoIndicador]=A23)*(ejecuciones[Column1.fechaDiligenciamiento]=_xlfn.MAXIFS(ejecuciones[Column1.fechaDiligenciamiento],ejecuciones[Column1.codigoIndicador],A23)),0)),0)</f>
        <v>0</v>
      </c>
      <c r="AJ23" s="26">
        <f t="shared" si="7"/>
        <v>0</v>
      </c>
    </row>
    <row r="24" spans="1:36" ht="43.5" x14ac:dyDescent="0.35">
      <c r="A24" s="17">
        <v>23</v>
      </c>
      <c r="B24" s="18" t="s">
        <v>734</v>
      </c>
      <c r="C24" s="18" t="s">
        <v>29</v>
      </c>
      <c r="D24" s="18" t="s">
        <v>697</v>
      </c>
      <c r="E24" s="18" t="s">
        <v>637</v>
      </c>
      <c r="F24" s="18">
        <v>4003</v>
      </c>
      <c r="G24" s="18" t="s">
        <v>578</v>
      </c>
      <c r="H24" s="18" t="s">
        <v>558</v>
      </c>
      <c r="I24" s="18">
        <v>35</v>
      </c>
      <c r="J24" s="18" t="s">
        <v>297</v>
      </c>
      <c r="K24" s="19">
        <v>4003042</v>
      </c>
      <c r="L24" s="20" t="s">
        <v>768</v>
      </c>
      <c r="M24" s="18" t="s">
        <v>958</v>
      </c>
      <c r="N24" s="18" t="s">
        <v>1160</v>
      </c>
      <c r="O24" s="21">
        <v>0</v>
      </c>
      <c r="P24" s="21" t="s">
        <v>28</v>
      </c>
      <c r="Q24" s="21" t="s">
        <v>28</v>
      </c>
      <c r="R24" s="22">
        <v>1</v>
      </c>
      <c r="S24" s="21">
        <v>2</v>
      </c>
      <c r="T24" s="23"/>
      <c r="U24" s="24">
        <f t="shared" si="0"/>
        <v>0</v>
      </c>
      <c r="V24" s="23"/>
      <c r="W24" s="24">
        <f t="shared" si="1"/>
        <v>0</v>
      </c>
      <c r="X24" s="23" cm="1">
        <f t="array" ref="X24">IFERROR(INDEX(ejecuciones[Column1.ejecutado],MATCH(1,(ejecuciones[Column1.codigoIndicador]=A24)*(ejecuciones[periodo avance]="Marzo"),0)),0)</f>
        <v>0</v>
      </c>
      <c r="Y24" s="23" cm="1">
        <f t="array" ref="Y24">IFERROR(INDEX(ejecuciones[Column1.ejecutado],MATCH(1,(ejecuciones[Column1.codigoIndicador]=A24)*(ejecuciones[periodo avance]="Junio"),0)),0)</f>
        <v>0</v>
      </c>
      <c r="Z24" s="23" cm="1">
        <f t="array" ref="Z24">IFERROR(INDEX(ejecuciones[Column1.ejecutado],MATCH(1,(ejecuciones[Column1.codigoIndicador]=A24)*(ejecuciones[periodo avance]="Septiembre"),0)),0)</f>
        <v>0</v>
      </c>
      <c r="AA24" s="23" cm="1">
        <f t="array" ref="AA24">IFERROR(INDEX(ejecuciones[Column1.ejecutado],MATCH(1,(ejecuciones[Column1.codigoIndicador]=A24)*(ejecuciones[periodo avance]="Diciembre"),0)),0)</f>
        <v>0</v>
      </c>
      <c r="AB24" s="25">
        <f t="shared" si="2"/>
        <v>0</v>
      </c>
      <c r="AC24" s="24">
        <f t="shared" si="3"/>
        <v>0</v>
      </c>
      <c r="AD24" s="25">
        <f t="shared" si="4"/>
        <v>0</v>
      </c>
      <c r="AE24" s="24">
        <f t="shared" si="5"/>
        <v>0</v>
      </c>
      <c r="AF24" s="26">
        <f t="shared" si="6"/>
        <v>0</v>
      </c>
      <c r="AG24" s="27" cm="1">
        <f t="array" ref="AG24">IFERROR(INDEX(ejecuciones[Column1.presupuestoProyectado],MATCH(1,(ejecuciones[Column1.codigoIndicador]=A24)*(ejecuciones[Column1.fechaDiligenciamiento]=_xlfn.MAXIFS(ejecuciones[Column1.fechaDiligenciamiento],ejecuciones[Column1.codigoIndicador],A24)),0)),0)</f>
        <v>0</v>
      </c>
      <c r="AH24" s="28"/>
      <c r="AI24" s="29" cm="1">
        <f t="array" ref="AI24">IFERROR(INDEX(ejecuciones[Column1.presupuestoEjecutado],MATCH(1,(ejecuciones[Column1.codigoIndicador]=A24)*(ejecuciones[Column1.fechaDiligenciamiento]=_xlfn.MAXIFS(ejecuciones[Column1.fechaDiligenciamiento],ejecuciones[Column1.codigoIndicador],A24)),0)),0)</f>
        <v>0</v>
      </c>
      <c r="AJ24" s="26">
        <f t="shared" si="7"/>
        <v>0</v>
      </c>
    </row>
    <row r="25" spans="1:36" ht="43.5" x14ac:dyDescent="0.35">
      <c r="A25" s="17">
        <v>24</v>
      </c>
      <c r="B25" s="18" t="s">
        <v>734</v>
      </c>
      <c r="C25" s="18" t="s">
        <v>29</v>
      </c>
      <c r="D25" s="18" t="s">
        <v>697</v>
      </c>
      <c r="E25" s="18" t="s">
        <v>637</v>
      </c>
      <c r="F25" s="18">
        <v>4003</v>
      </c>
      <c r="G25" s="18" t="s">
        <v>578</v>
      </c>
      <c r="H25" s="18" t="s">
        <v>558</v>
      </c>
      <c r="I25" s="18">
        <v>36</v>
      </c>
      <c r="J25" s="18" t="s">
        <v>297</v>
      </c>
      <c r="K25" s="19" t="s">
        <v>127</v>
      </c>
      <c r="L25" s="20" t="s">
        <v>770</v>
      </c>
      <c r="M25" s="18" t="s">
        <v>959</v>
      </c>
      <c r="N25" s="18" t="s">
        <v>1160</v>
      </c>
      <c r="O25" s="21">
        <v>0</v>
      </c>
      <c r="P25" s="21" t="s">
        <v>28</v>
      </c>
      <c r="Q25" s="21" t="s">
        <v>28</v>
      </c>
      <c r="R25" s="22">
        <v>1</v>
      </c>
      <c r="S25" s="21">
        <v>4</v>
      </c>
      <c r="T25" s="23"/>
      <c r="U25" s="24">
        <f t="shared" si="0"/>
        <v>0</v>
      </c>
      <c r="V25" s="23"/>
      <c r="W25" s="24">
        <f t="shared" si="1"/>
        <v>0</v>
      </c>
      <c r="X25" s="23" cm="1">
        <f t="array" ref="X25">IFERROR(INDEX(ejecuciones[Column1.ejecutado],MATCH(1,(ejecuciones[Column1.codigoIndicador]=A25)*(ejecuciones[periodo avance]="Marzo"),0)),0)</f>
        <v>0</v>
      </c>
      <c r="Y25" s="23" cm="1">
        <f t="array" ref="Y25">IFERROR(INDEX(ejecuciones[Column1.ejecutado],MATCH(1,(ejecuciones[Column1.codigoIndicador]=A25)*(ejecuciones[periodo avance]="Junio"),0)),0)</f>
        <v>0</v>
      </c>
      <c r="Z25" s="23" cm="1">
        <f t="array" ref="Z25">IFERROR(INDEX(ejecuciones[Column1.ejecutado],MATCH(1,(ejecuciones[Column1.codigoIndicador]=A25)*(ejecuciones[periodo avance]="Septiembre"),0)),0)</f>
        <v>0</v>
      </c>
      <c r="AA25" s="23" cm="1">
        <f t="array" ref="AA25">IFERROR(INDEX(ejecuciones[Column1.ejecutado],MATCH(1,(ejecuciones[Column1.codigoIndicador]=A25)*(ejecuciones[periodo avance]="Diciembre"),0)),0)</f>
        <v>0</v>
      </c>
      <c r="AB25" s="25">
        <f t="shared" si="2"/>
        <v>0</v>
      </c>
      <c r="AC25" s="24">
        <f t="shared" si="3"/>
        <v>0</v>
      </c>
      <c r="AD25" s="25">
        <f t="shared" si="4"/>
        <v>0</v>
      </c>
      <c r="AE25" s="24">
        <f t="shared" si="5"/>
        <v>0</v>
      </c>
      <c r="AF25" s="26">
        <f t="shared" si="6"/>
        <v>0</v>
      </c>
      <c r="AG25" s="27" cm="1">
        <f t="array" ref="AG25">IFERROR(INDEX(ejecuciones[Column1.presupuestoProyectado],MATCH(1,(ejecuciones[Column1.codigoIndicador]=A25)*(ejecuciones[Column1.fechaDiligenciamiento]=_xlfn.MAXIFS(ejecuciones[Column1.fechaDiligenciamiento],ejecuciones[Column1.codigoIndicador],A25)),0)),0)</f>
        <v>7000000</v>
      </c>
      <c r="AH25" s="28"/>
      <c r="AI25" s="29" cm="1">
        <f t="array" ref="AI25">IFERROR(INDEX(ejecuciones[Column1.presupuestoEjecutado],MATCH(1,(ejecuciones[Column1.codigoIndicador]=A25)*(ejecuciones[Column1.fechaDiligenciamiento]=_xlfn.MAXIFS(ejecuciones[Column1.fechaDiligenciamiento],ejecuciones[Column1.codigoIndicador],A25)),0)),0)</f>
        <v>0</v>
      </c>
      <c r="AJ25" s="26">
        <f t="shared" si="7"/>
        <v>0</v>
      </c>
    </row>
    <row r="26" spans="1:36" ht="43.5" x14ac:dyDescent="0.35">
      <c r="A26" s="17">
        <v>25</v>
      </c>
      <c r="B26" s="18" t="s">
        <v>735</v>
      </c>
      <c r="C26" s="18" t="s">
        <v>29</v>
      </c>
      <c r="D26" s="18" t="s">
        <v>692</v>
      </c>
      <c r="E26" s="18" t="s">
        <v>637</v>
      </c>
      <c r="F26" s="18">
        <v>4003</v>
      </c>
      <c r="G26" s="18" t="s">
        <v>578</v>
      </c>
      <c r="H26" s="18" t="s">
        <v>558</v>
      </c>
      <c r="I26" s="18">
        <v>37</v>
      </c>
      <c r="J26" s="18" t="s">
        <v>297</v>
      </c>
      <c r="K26" s="19" t="s">
        <v>127</v>
      </c>
      <c r="L26" s="20" t="s">
        <v>770</v>
      </c>
      <c r="M26" s="18" t="s">
        <v>959</v>
      </c>
      <c r="N26" s="18" t="s">
        <v>1160</v>
      </c>
      <c r="O26" s="21">
        <v>0</v>
      </c>
      <c r="P26" s="21" t="s">
        <v>28</v>
      </c>
      <c r="Q26" s="21" t="s">
        <v>28</v>
      </c>
      <c r="R26" s="22">
        <v>5</v>
      </c>
      <c r="S26" s="21">
        <v>14</v>
      </c>
      <c r="T26" s="23"/>
      <c r="U26" s="24">
        <f t="shared" si="0"/>
        <v>0</v>
      </c>
      <c r="V26" s="23"/>
      <c r="W26" s="24">
        <f t="shared" si="1"/>
        <v>0</v>
      </c>
      <c r="X26" s="23" cm="1">
        <f t="array" ref="X26">IFERROR(INDEX(ejecuciones[Column1.ejecutado],MATCH(1,(ejecuciones[Column1.codigoIndicador]=A26)*(ejecuciones[periodo avance]="Marzo"),0)),0)</f>
        <v>2</v>
      </c>
      <c r="Y26" s="23" cm="1">
        <f t="array" ref="Y26">IFERROR(INDEX(ejecuciones[Column1.ejecutado],MATCH(1,(ejecuciones[Column1.codigoIndicador]=A26)*(ejecuciones[periodo avance]="Junio"),0)),0)</f>
        <v>0</v>
      </c>
      <c r="Z26" s="23" cm="1">
        <f t="array" ref="Z26">IFERROR(INDEX(ejecuciones[Column1.ejecutado],MATCH(1,(ejecuciones[Column1.codigoIndicador]=A26)*(ejecuciones[periodo avance]="Septiembre"),0)),0)</f>
        <v>0</v>
      </c>
      <c r="AA26" s="23" cm="1">
        <f t="array" ref="AA26">IFERROR(INDEX(ejecuciones[Column1.ejecutado],MATCH(1,(ejecuciones[Column1.codigoIndicador]=A26)*(ejecuciones[periodo avance]="Diciembre"),0)),0)</f>
        <v>0</v>
      </c>
      <c r="AB26" s="25">
        <f t="shared" si="2"/>
        <v>2</v>
      </c>
      <c r="AC26" s="24">
        <f t="shared" si="3"/>
        <v>0.14285714285714285</v>
      </c>
      <c r="AD26" s="25">
        <f t="shared" si="4"/>
        <v>2</v>
      </c>
      <c r="AE26" s="24">
        <f t="shared" si="5"/>
        <v>0.4</v>
      </c>
      <c r="AF26" s="26">
        <f t="shared" si="6"/>
        <v>0.14285714285714285</v>
      </c>
      <c r="AG26" s="27" cm="1">
        <f t="array" ref="AG26">IFERROR(INDEX(ejecuciones[Column1.presupuestoProyectado],MATCH(1,(ejecuciones[Column1.codigoIndicador]=A26)*(ejecuciones[Column1.fechaDiligenciamiento]=_xlfn.MAXIFS(ejecuciones[Column1.fechaDiligenciamiento],ejecuciones[Column1.codigoIndicador],A26)),0)),0)</f>
        <v>75918058716</v>
      </c>
      <c r="AH26" s="28"/>
      <c r="AI26" s="29" cm="1">
        <f t="array" ref="AI26">IFERROR(INDEX(ejecuciones[Column1.presupuestoEjecutado],MATCH(1,(ejecuciones[Column1.codigoIndicador]=A26)*(ejecuciones[Column1.fechaDiligenciamiento]=_xlfn.MAXIFS(ejecuciones[Column1.fechaDiligenciamiento],ejecuciones[Column1.codigoIndicador],A26)),0)),0)</f>
        <v>42361790845</v>
      </c>
      <c r="AJ26" s="26">
        <f t="shared" si="7"/>
        <v>0.55799359943422921</v>
      </c>
    </row>
    <row r="27" spans="1:36" ht="43.5" x14ac:dyDescent="0.35">
      <c r="A27" s="17">
        <v>26</v>
      </c>
      <c r="B27" s="18" t="s">
        <v>735</v>
      </c>
      <c r="C27" s="18" t="s">
        <v>29</v>
      </c>
      <c r="D27" s="18" t="s">
        <v>692</v>
      </c>
      <c r="E27" s="18" t="s">
        <v>637</v>
      </c>
      <c r="F27" s="18">
        <v>4003</v>
      </c>
      <c r="G27" s="18" t="s">
        <v>579</v>
      </c>
      <c r="H27" s="18" t="s">
        <v>558</v>
      </c>
      <c r="I27" s="18">
        <v>38</v>
      </c>
      <c r="J27" s="18" t="s">
        <v>298</v>
      </c>
      <c r="K27" s="19" t="s">
        <v>128</v>
      </c>
      <c r="L27" s="20" t="s">
        <v>771</v>
      </c>
      <c r="M27" s="18" t="s">
        <v>960</v>
      </c>
      <c r="N27" s="18" t="s">
        <v>1160</v>
      </c>
      <c r="O27" s="21">
        <v>0</v>
      </c>
      <c r="P27" s="21">
        <v>2023</v>
      </c>
      <c r="Q27" s="21" t="s">
        <v>28</v>
      </c>
      <c r="R27" s="22">
        <v>10</v>
      </c>
      <c r="S27" s="21">
        <v>45</v>
      </c>
      <c r="T27" s="23"/>
      <c r="U27" s="24">
        <f t="shared" si="0"/>
        <v>0</v>
      </c>
      <c r="V27" s="23"/>
      <c r="W27" s="24">
        <f t="shared" si="1"/>
        <v>0</v>
      </c>
      <c r="X27" s="23" cm="1">
        <f t="array" ref="X27">IFERROR(INDEX(ejecuciones[Column1.ejecutado],MATCH(1,(ejecuciones[Column1.codigoIndicador]=A27)*(ejecuciones[periodo avance]="Marzo"),0)),0)</f>
        <v>0</v>
      </c>
      <c r="Y27" s="23" cm="1">
        <f t="array" ref="Y27">IFERROR(INDEX(ejecuciones[Column1.ejecutado],MATCH(1,(ejecuciones[Column1.codigoIndicador]=A27)*(ejecuciones[periodo avance]="Junio"),0)),0)</f>
        <v>0</v>
      </c>
      <c r="Z27" s="23" cm="1">
        <f t="array" ref="Z27">IFERROR(INDEX(ejecuciones[Column1.ejecutado],MATCH(1,(ejecuciones[Column1.codigoIndicador]=A27)*(ejecuciones[periodo avance]="Septiembre"),0)),0)</f>
        <v>0</v>
      </c>
      <c r="AA27" s="23" cm="1">
        <f t="array" ref="AA27">IFERROR(INDEX(ejecuciones[Column1.ejecutado],MATCH(1,(ejecuciones[Column1.codigoIndicador]=A27)*(ejecuciones[periodo avance]="Diciembre"),0)),0)</f>
        <v>0</v>
      </c>
      <c r="AB27" s="25">
        <f t="shared" si="2"/>
        <v>0</v>
      </c>
      <c r="AC27" s="24">
        <f t="shared" si="3"/>
        <v>0</v>
      </c>
      <c r="AD27" s="25">
        <f t="shared" si="4"/>
        <v>0</v>
      </c>
      <c r="AE27" s="24">
        <f t="shared" si="5"/>
        <v>0</v>
      </c>
      <c r="AF27" s="26">
        <f t="shared" si="6"/>
        <v>0</v>
      </c>
      <c r="AG27" s="27" cm="1">
        <f t="array" ref="AG27">IFERROR(INDEX(ejecuciones[Column1.presupuestoProyectado],MATCH(1,(ejecuciones[Column1.codigoIndicador]=A27)*(ejecuciones[Column1.fechaDiligenciamiento]=_xlfn.MAXIFS(ejecuciones[Column1.fechaDiligenciamiento],ejecuciones[Column1.codigoIndicador],A27)),0)),0)</f>
        <v>7994300000</v>
      </c>
      <c r="AH27" s="28"/>
      <c r="AI27" s="29" cm="1">
        <f t="array" ref="AI27">IFERROR(INDEX(ejecuciones[Column1.presupuestoEjecutado],MATCH(1,(ejecuciones[Column1.codigoIndicador]=A27)*(ejecuciones[Column1.fechaDiligenciamiento]=_xlfn.MAXIFS(ejecuciones[Column1.fechaDiligenciamiento],ejecuciones[Column1.codigoIndicador],A27)),0)),0)</f>
        <v>2000000000</v>
      </c>
      <c r="AJ27" s="26">
        <f t="shared" si="7"/>
        <v>0.25017825200455324</v>
      </c>
    </row>
    <row r="28" spans="1:36" ht="72.5" x14ac:dyDescent="0.35">
      <c r="A28" s="17">
        <v>27</v>
      </c>
      <c r="B28" s="18" t="s">
        <v>736</v>
      </c>
      <c r="C28" s="18" t="s">
        <v>29</v>
      </c>
      <c r="D28" s="18" t="s">
        <v>692</v>
      </c>
      <c r="E28" s="18" t="s">
        <v>638</v>
      </c>
      <c r="F28" s="18">
        <v>4001</v>
      </c>
      <c r="G28" s="18" t="s">
        <v>569</v>
      </c>
      <c r="H28" s="18" t="s">
        <v>71</v>
      </c>
      <c r="I28" s="18">
        <v>39</v>
      </c>
      <c r="J28" s="18" t="s">
        <v>299</v>
      </c>
      <c r="K28" s="19" t="s">
        <v>129</v>
      </c>
      <c r="L28" s="20" t="s">
        <v>772</v>
      </c>
      <c r="M28" s="18" t="s">
        <v>961</v>
      </c>
      <c r="N28" s="18" t="s">
        <v>26</v>
      </c>
      <c r="O28" s="21">
        <v>0</v>
      </c>
      <c r="P28" s="21" t="s">
        <v>28</v>
      </c>
      <c r="Q28" s="21" t="s">
        <v>28</v>
      </c>
      <c r="R28" s="22">
        <v>4</v>
      </c>
      <c r="S28" s="21">
        <v>15</v>
      </c>
      <c r="T28" s="23"/>
      <c r="U28" s="24">
        <f t="shared" si="0"/>
        <v>0</v>
      </c>
      <c r="V28" s="23"/>
      <c r="W28" s="24">
        <f t="shared" si="1"/>
        <v>0</v>
      </c>
      <c r="X28" s="23" cm="1">
        <f t="array" ref="X28">IFERROR(INDEX(ejecuciones[Column1.ejecutado],MATCH(1,(ejecuciones[Column1.codigoIndicador]=A28)*(ejecuciones[periodo avance]="Marzo"),0)),0)</f>
        <v>0</v>
      </c>
      <c r="Y28" s="23" cm="1">
        <f t="array" ref="Y28">IFERROR(INDEX(ejecuciones[Column1.ejecutado],MATCH(1,(ejecuciones[Column1.codigoIndicador]=A28)*(ejecuciones[periodo avance]="Junio"),0)),0)</f>
        <v>0</v>
      </c>
      <c r="Z28" s="23" cm="1">
        <f t="array" ref="Z28">IFERROR(INDEX(ejecuciones[Column1.ejecutado],MATCH(1,(ejecuciones[Column1.codigoIndicador]=A28)*(ejecuciones[periodo avance]="Septiembre"),0)),0)</f>
        <v>0</v>
      </c>
      <c r="AA28" s="23" cm="1">
        <f t="array" ref="AA28">IFERROR(INDEX(ejecuciones[Column1.ejecutado],MATCH(1,(ejecuciones[Column1.codigoIndicador]=A28)*(ejecuciones[periodo avance]="Diciembre"),0)),0)</f>
        <v>0</v>
      </c>
      <c r="AB28" s="25">
        <f t="shared" si="2"/>
        <v>0</v>
      </c>
      <c r="AC28" s="24">
        <f t="shared" si="3"/>
        <v>0</v>
      </c>
      <c r="AD28" s="25">
        <f t="shared" si="4"/>
        <v>0</v>
      </c>
      <c r="AE28" s="24">
        <f t="shared" si="5"/>
        <v>0</v>
      </c>
      <c r="AF28" s="26">
        <f t="shared" si="6"/>
        <v>0</v>
      </c>
      <c r="AG28" s="27" cm="1">
        <f t="array" ref="AG28">IFERROR(INDEX(ejecuciones[Column1.presupuestoProyectado],MATCH(1,(ejecuciones[Column1.codigoIndicador]=A28)*(ejecuciones[Column1.fechaDiligenciamiento]=_xlfn.MAXIFS(ejecuciones[Column1.fechaDiligenciamiento],ejecuciones[Column1.codigoIndicador],A28)),0)),0)</f>
        <v>0</v>
      </c>
      <c r="AH28" s="28"/>
      <c r="AI28" s="29" cm="1">
        <f t="array" ref="AI28">IFERROR(INDEX(ejecuciones[Column1.presupuestoEjecutado],MATCH(1,(ejecuciones[Column1.codigoIndicador]=A28)*(ejecuciones[Column1.fechaDiligenciamiento]=_xlfn.MAXIFS(ejecuciones[Column1.fechaDiligenciamiento],ejecuciones[Column1.codigoIndicador],A28)),0)),0)</f>
        <v>0</v>
      </c>
      <c r="AJ28" s="26">
        <f t="shared" si="7"/>
        <v>0</v>
      </c>
    </row>
    <row r="29" spans="1:36" ht="87" x14ac:dyDescent="0.35">
      <c r="A29" s="17">
        <v>28</v>
      </c>
      <c r="B29" s="18" t="s">
        <v>736</v>
      </c>
      <c r="C29" s="18" t="s">
        <v>29</v>
      </c>
      <c r="D29" s="18" t="s">
        <v>692</v>
      </c>
      <c r="E29" s="18" t="s">
        <v>638</v>
      </c>
      <c r="F29" s="18">
        <v>4001</v>
      </c>
      <c r="G29" s="18" t="s">
        <v>569</v>
      </c>
      <c r="H29" s="18" t="s">
        <v>71</v>
      </c>
      <c r="I29" s="18">
        <v>40</v>
      </c>
      <c r="J29" s="18" t="s">
        <v>300</v>
      </c>
      <c r="K29" s="19">
        <v>4001032</v>
      </c>
      <c r="L29" s="20" t="s">
        <v>773</v>
      </c>
      <c r="M29" s="18" t="s">
        <v>962</v>
      </c>
      <c r="N29" s="18" t="s">
        <v>26</v>
      </c>
      <c r="O29" s="21">
        <v>0</v>
      </c>
      <c r="P29" s="21" t="s">
        <v>28</v>
      </c>
      <c r="Q29" s="21" t="s">
        <v>28</v>
      </c>
      <c r="R29" s="22">
        <v>150</v>
      </c>
      <c r="S29" s="21">
        <v>500</v>
      </c>
      <c r="T29" s="23"/>
      <c r="U29" s="24">
        <f t="shared" si="0"/>
        <v>0</v>
      </c>
      <c r="V29" s="23"/>
      <c r="W29" s="24">
        <f t="shared" si="1"/>
        <v>0</v>
      </c>
      <c r="X29" s="23" cm="1">
        <f t="array" ref="X29">IFERROR(INDEX(ejecuciones[Column1.ejecutado],MATCH(1,(ejecuciones[Column1.codigoIndicador]=A29)*(ejecuciones[periodo avance]="Marzo"),0)),0)</f>
        <v>0</v>
      </c>
      <c r="Y29" s="23" cm="1">
        <f t="array" ref="Y29">IFERROR(INDEX(ejecuciones[Column1.ejecutado],MATCH(1,(ejecuciones[Column1.codigoIndicador]=A29)*(ejecuciones[periodo avance]="Junio"),0)),0)</f>
        <v>0</v>
      </c>
      <c r="Z29" s="23" cm="1">
        <f t="array" ref="Z29">IFERROR(INDEX(ejecuciones[Column1.ejecutado],MATCH(1,(ejecuciones[Column1.codigoIndicador]=A29)*(ejecuciones[periodo avance]="Septiembre"),0)),0)</f>
        <v>0</v>
      </c>
      <c r="AA29" s="23" cm="1">
        <f t="array" ref="AA29">IFERROR(INDEX(ejecuciones[Column1.ejecutado],MATCH(1,(ejecuciones[Column1.codigoIndicador]=A29)*(ejecuciones[periodo avance]="Diciembre"),0)),0)</f>
        <v>0</v>
      </c>
      <c r="AB29" s="25">
        <f t="shared" si="2"/>
        <v>0</v>
      </c>
      <c r="AC29" s="24">
        <f t="shared" si="3"/>
        <v>0</v>
      </c>
      <c r="AD29" s="25">
        <f t="shared" si="4"/>
        <v>0</v>
      </c>
      <c r="AE29" s="24">
        <f t="shared" si="5"/>
        <v>0</v>
      </c>
      <c r="AF29" s="26">
        <f t="shared" si="6"/>
        <v>0</v>
      </c>
      <c r="AG29" s="27" cm="1">
        <f t="array" ref="AG29">IFERROR(INDEX(ejecuciones[Column1.presupuestoProyectado],MATCH(1,(ejecuciones[Column1.codigoIndicador]=A29)*(ejecuciones[Column1.fechaDiligenciamiento]=_xlfn.MAXIFS(ejecuciones[Column1.fechaDiligenciamiento],ejecuciones[Column1.codigoIndicador],A29)),0)),0)</f>
        <v>0</v>
      </c>
      <c r="AH29" s="28"/>
      <c r="AI29" s="29" cm="1">
        <f t="array" ref="AI29">IFERROR(INDEX(ejecuciones[Column1.presupuestoEjecutado],MATCH(1,(ejecuciones[Column1.codigoIndicador]=A29)*(ejecuciones[Column1.fechaDiligenciamiento]=_xlfn.MAXIFS(ejecuciones[Column1.fechaDiligenciamiento],ejecuciones[Column1.codigoIndicador],A29)),0)),0)</f>
        <v>0</v>
      </c>
      <c r="AJ29" s="26">
        <f t="shared" si="7"/>
        <v>0</v>
      </c>
    </row>
    <row r="30" spans="1:36" ht="43.5" x14ac:dyDescent="0.35">
      <c r="A30" s="17">
        <v>29</v>
      </c>
      <c r="B30" s="18" t="s">
        <v>736</v>
      </c>
      <c r="C30" s="18" t="s">
        <v>29</v>
      </c>
      <c r="D30" s="18" t="s">
        <v>692</v>
      </c>
      <c r="E30" s="18" t="s">
        <v>638</v>
      </c>
      <c r="F30" s="18">
        <v>4001</v>
      </c>
      <c r="G30" s="18" t="s">
        <v>569</v>
      </c>
      <c r="H30" s="18" t="s">
        <v>71</v>
      </c>
      <c r="I30" s="18">
        <v>41</v>
      </c>
      <c r="J30" s="18" t="s">
        <v>301</v>
      </c>
      <c r="K30" s="19">
        <v>4001043</v>
      </c>
      <c r="L30" s="20" t="s">
        <v>774</v>
      </c>
      <c r="M30" s="18" t="s">
        <v>774</v>
      </c>
      <c r="N30" s="18" t="s">
        <v>26</v>
      </c>
      <c r="O30" s="21">
        <v>0</v>
      </c>
      <c r="P30" s="21" t="s">
        <v>28</v>
      </c>
      <c r="Q30" s="21" t="s">
        <v>28</v>
      </c>
      <c r="R30" s="22">
        <v>25</v>
      </c>
      <c r="S30" s="21">
        <v>100</v>
      </c>
      <c r="T30" s="23"/>
      <c r="U30" s="24">
        <f t="shared" si="0"/>
        <v>0</v>
      </c>
      <c r="V30" s="23"/>
      <c r="W30" s="24">
        <f t="shared" si="1"/>
        <v>0</v>
      </c>
      <c r="X30" s="23" cm="1">
        <f t="array" ref="X30">IFERROR(INDEX(ejecuciones[Column1.ejecutado],MATCH(1,(ejecuciones[Column1.codigoIndicador]=A30)*(ejecuciones[periodo avance]="Marzo"),0)),0)</f>
        <v>15</v>
      </c>
      <c r="Y30" s="23" cm="1">
        <f t="array" ref="Y30">IFERROR(INDEX(ejecuciones[Column1.ejecutado],MATCH(1,(ejecuciones[Column1.codigoIndicador]=A30)*(ejecuciones[periodo avance]="Junio"),0)),0)</f>
        <v>0</v>
      </c>
      <c r="Z30" s="23" cm="1">
        <f t="array" ref="Z30">IFERROR(INDEX(ejecuciones[Column1.ejecutado],MATCH(1,(ejecuciones[Column1.codigoIndicador]=A30)*(ejecuciones[periodo avance]="Septiembre"),0)),0)</f>
        <v>0</v>
      </c>
      <c r="AA30" s="23" cm="1">
        <f t="array" ref="AA30">IFERROR(INDEX(ejecuciones[Column1.ejecutado],MATCH(1,(ejecuciones[Column1.codigoIndicador]=A30)*(ejecuciones[periodo avance]="Diciembre"),0)),0)</f>
        <v>0</v>
      </c>
      <c r="AB30" s="25">
        <f t="shared" si="2"/>
        <v>15</v>
      </c>
      <c r="AC30" s="24">
        <f t="shared" si="3"/>
        <v>0.15</v>
      </c>
      <c r="AD30" s="25">
        <f t="shared" si="4"/>
        <v>15</v>
      </c>
      <c r="AE30" s="24">
        <f t="shared" si="5"/>
        <v>0.6</v>
      </c>
      <c r="AF30" s="26">
        <f t="shared" si="6"/>
        <v>0.15</v>
      </c>
      <c r="AG30" s="27" cm="1">
        <f t="array" ref="AG30">IFERROR(INDEX(ejecuciones[Column1.presupuestoProyectado],MATCH(1,(ejecuciones[Column1.codigoIndicador]=A30)*(ejecuciones[Column1.fechaDiligenciamiento]=_xlfn.MAXIFS(ejecuciones[Column1.fechaDiligenciamiento],ejecuciones[Column1.codigoIndicador],A30)),0)),0)</f>
        <v>0</v>
      </c>
      <c r="AH30" s="28"/>
      <c r="AI30" s="29" cm="1">
        <f t="array" ref="AI30">IFERROR(INDEX(ejecuciones[Column1.presupuestoEjecutado],MATCH(1,(ejecuciones[Column1.codigoIndicador]=A30)*(ejecuciones[Column1.fechaDiligenciamiento]=_xlfn.MAXIFS(ejecuciones[Column1.fechaDiligenciamiento],ejecuciones[Column1.codigoIndicador],A30)),0)),0)</f>
        <v>0</v>
      </c>
      <c r="AJ30" s="26">
        <f t="shared" si="7"/>
        <v>0</v>
      </c>
    </row>
    <row r="31" spans="1:36" ht="43.5" x14ac:dyDescent="0.35">
      <c r="A31" s="17">
        <v>30</v>
      </c>
      <c r="B31" s="18" t="s">
        <v>736</v>
      </c>
      <c r="C31" s="18" t="s">
        <v>29</v>
      </c>
      <c r="D31" s="18" t="s">
        <v>692</v>
      </c>
      <c r="E31" s="18" t="s">
        <v>638</v>
      </c>
      <c r="F31" s="18">
        <v>4001</v>
      </c>
      <c r="G31" s="18" t="s">
        <v>569</v>
      </c>
      <c r="H31" s="18" t="s">
        <v>71</v>
      </c>
      <c r="I31" s="18">
        <v>42</v>
      </c>
      <c r="J31" s="18" t="s">
        <v>302</v>
      </c>
      <c r="K31" s="19" t="s">
        <v>130</v>
      </c>
      <c r="L31" s="20" t="s">
        <v>775</v>
      </c>
      <c r="M31" s="18" t="s">
        <v>963</v>
      </c>
      <c r="N31" s="18" t="s">
        <v>26</v>
      </c>
      <c r="O31" s="21">
        <v>0</v>
      </c>
      <c r="P31" s="21" t="s">
        <v>28</v>
      </c>
      <c r="Q31" s="21" t="s">
        <v>28</v>
      </c>
      <c r="R31" s="22">
        <v>1</v>
      </c>
      <c r="S31" s="21">
        <v>4</v>
      </c>
      <c r="T31" s="23"/>
      <c r="U31" s="24">
        <f t="shared" si="0"/>
        <v>0</v>
      </c>
      <c r="V31" s="23"/>
      <c r="W31" s="24">
        <f t="shared" si="1"/>
        <v>0</v>
      </c>
      <c r="X31" s="23" cm="1">
        <f t="array" ref="X31">IFERROR(INDEX(ejecuciones[Column1.ejecutado],MATCH(1,(ejecuciones[Column1.codigoIndicador]=A31)*(ejecuciones[periodo avance]="Marzo"),0)),0)</f>
        <v>0</v>
      </c>
      <c r="Y31" s="23" cm="1">
        <f t="array" ref="Y31">IFERROR(INDEX(ejecuciones[Column1.ejecutado],MATCH(1,(ejecuciones[Column1.codigoIndicador]=A31)*(ejecuciones[periodo avance]="Junio"),0)),0)</f>
        <v>3</v>
      </c>
      <c r="Z31" s="23" cm="1">
        <f t="array" ref="Z31">IFERROR(INDEX(ejecuciones[Column1.ejecutado],MATCH(1,(ejecuciones[Column1.codigoIndicador]=A31)*(ejecuciones[periodo avance]="Septiembre"),0)),0)</f>
        <v>0</v>
      </c>
      <c r="AA31" s="23" cm="1">
        <f t="array" ref="AA31">IFERROR(INDEX(ejecuciones[Column1.ejecutado],MATCH(1,(ejecuciones[Column1.codigoIndicador]=A31)*(ejecuciones[periodo avance]="Diciembre"),0)),0)</f>
        <v>0</v>
      </c>
      <c r="AB31" s="25">
        <f t="shared" si="2"/>
        <v>3</v>
      </c>
      <c r="AC31" s="24">
        <f t="shared" si="3"/>
        <v>0.75</v>
      </c>
      <c r="AD31" s="25">
        <f t="shared" si="4"/>
        <v>3</v>
      </c>
      <c r="AE31" s="24">
        <f t="shared" si="5"/>
        <v>3</v>
      </c>
      <c r="AF31" s="26">
        <f t="shared" si="6"/>
        <v>0.75</v>
      </c>
      <c r="AG31" s="27" cm="1">
        <f t="array" ref="AG31">IFERROR(INDEX(ejecuciones[Column1.presupuestoProyectado],MATCH(1,(ejecuciones[Column1.codigoIndicador]=A31)*(ejecuciones[Column1.fechaDiligenciamiento]=_xlfn.MAXIFS(ejecuciones[Column1.fechaDiligenciamiento],ejecuciones[Column1.codigoIndicador],A31)),0)),0)</f>
        <v>209200000</v>
      </c>
      <c r="AH31" s="28"/>
      <c r="AI31" s="29" cm="1">
        <f t="array" ref="AI31">IFERROR(INDEX(ejecuciones[Column1.presupuestoEjecutado],MATCH(1,(ejecuciones[Column1.codigoIndicador]=A31)*(ejecuciones[Column1.fechaDiligenciamiento]=_xlfn.MAXIFS(ejecuciones[Column1.fechaDiligenciamiento],ejecuciones[Column1.codigoIndicador],A31)),0)),0)</f>
        <v>130800000</v>
      </c>
      <c r="AJ31" s="26">
        <f t="shared" si="7"/>
        <v>0.62523900573613767</v>
      </c>
    </row>
    <row r="32" spans="1:36" ht="101.5" x14ac:dyDescent="0.35">
      <c r="A32" s="17">
        <v>31</v>
      </c>
      <c r="B32" s="18" t="s">
        <v>736</v>
      </c>
      <c r="C32" s="18" t="s">
        <v>29</v>
      </c>
      <c r="D32" s="18" t="s">
        <v>692</v>
      </c>
      <c r="E32" s="18" t="s">
        <v>638</v>
      </c>
      <c r="F32" s="18">
        <v>4001</v>
      </c>
      <c r="G32" s="18" t="s">
        <v>569</v>
      </c>
      <c r="H32" s="18" t="s">
        <v>71</v>
      </c>
      <c r="I32" s="18">
        <v>43</v>
      </c>
      <c r="J32" s="18" t="s">
        <v>303</v>
      </c>
      <c r="K32" s="19">
        <v>4001045</v>
      </c>
      <c r="L32" s="20" t="s">
        <v>776</v>
      </c>
      <c r="M32" s="18" t="s">
        <v>964</v>
      </c>
      <c r="N32" s="18" t="s">
        <v>26</v>
      </c>
      <c r="O32" s="21">
        <v>0</v>
      </c>
      <c r="P32" s="21" t="s">
        <v>28</v>
      </c>
      <c r="Q32" s="21" t="s">
        <v>28</v>
      </c>
      <c r="R32" s="22">
        <v>15</v>
      </c>
      <c r="S32" s="21">
        <v>60</v>
      </c>
      <c r="T32" s="23"/>
      <c r="U32" s="24">
        <f t="shared" si="0"/>
        <v>0</v>
      </c>
      <c r="V32" s="23"/>
      <c r="W32" s="24">
        <f t="shared" si="1"/>
        <v>0</v>
      </c>
      <c r="X32" s="23" cm="1">
        <f t="array" ref="X32">IFERROR(INDEX(ejecuciones[Column1.ejecutado],MATCH(1,(ejecuciones[Column1.codigoIndicador]=A32)*(ejecuciones[periodo avance]="Marzo"),0)),0)</f>
        <v>3</v>
      </c>
      <c r="Y32" s="23" cm="1">
        <f t="array" ref="Y32">IFERROR(INDEX(ejecuciones[Column1.ejecutado],MATCH(1,(ejecuciones[Column1.codigoIndicador]=A32)*(ejecuciones[periodo avance]="Junio"),0)),0)</f>
        <v>3</v>
      </c>
      <c r="Z32" s="23" cm="1">
        <f t="array" ref="Z32">IFERROR(INDEX(ejecuciones[Column1.ejecutado],MATCH(1,(ejecuciones[Column1.codigoIndicador]=A32)*(ejecuciones[periodo avance]="Septiembre"),0)),0)</f>
        <v>0</v>
      </c>
      <c r="AA32" s="23" cm="1">
        <f t="array" ref="AA32">IFERROR(INDEX(ejecuciones[Column1.ejecutado],MATCH(1,(ejecuciones[Column1.codigoIndicador]=A32)*(ejecuciones[periodo avance]="Diciembre"),0)),0)</f>
        <v>0</v>
      </c>
      <c r="AB32" s="25">
        <f t="shared" si="2"/>
        <v>6</v>
      </c>
      <c r="AC32" s="24">
        <f t="shared" si="3"/>
        <v>0.1</v>
      </c>
      <c r="AD32" s="25">
        <f t="shared" si="4"/>
        <v>6</v>
      </c>
      <c r="AE32" s="24">
        <f t="shared" si="5"/>
        <v>0.4</v>
      </c>
      <c r="AF32" s="26">
        <f t="shared" si="6"/>
        <v>0.1</v>
      </c>
      <c r="AG32" s="27" cm="1">
        <f t="array" ref="AG32">IFERROR(INDEX(ejecuciones[Column1.presupuestoProyectado],MATCH(1,(ejecuciones[Column1.codigoIndicador]=A32)*(ejecuciones[Column1.fechaDiligenciamiento]=_xlfn.MAXIFS(ejecuciones[Column1.fechaDiligenciamiento],ejecuciones[Column1.codigoIndicador],A32)),0)),0)</f>
        <v>313800000</v>
      </c>
      <c r="AH32" s="28"/>
      <c r="AI32" s="29" cm="1">
        <f t="array" ref="AI32">IFERROR(INDEX(ejecuciones[Column1.presupuestoEjecutado],MATCH(1,(ejecuciones[Column1.codigoIndicador]=A32)*(ejecuciones[Column1.fechaDiligenciamiento]=_xlfn.MAXIFS(ejecuciones[Column1.fechaDiligenciamiento],ejecuciones[Column1.codigoIndicador],A32)),0)),0)</f>
        <v>196200000</v>
      </c>
      <c r="AJ32" s="26">
        <f t="shared" si="7"/>
        <v>0.62523900573613767</v>
      </c>
    </row>
    <row r="33" spans="1:36" ht="87" x14ac:dyDescent="0.35">
      <c r="A33" s="17">
        <v>32</v>
      </c>
      <c r="B33" s="18" t="s">
        <v>736</v>
      </c>
      <c r="C33" s="18" t="s">
        <v>29</v>
      </c>
      <c r="D33" s="18" t="s">
        <v>692</v>
      </c>
      <c r="E33" s="18" t="s">
        <v>638</v>
      </c>
      <c r="F33" s="18">
        <v>4001</v>
      </c>
      <c r="G33" s="18" t="s">
        <v>569</v>
      </c>
      <c r="H33" s="18" t="s">
        <v>71</v>
      </c>
      <c r="I33" s="18">
        <v>44</v>
      </c>
      <c r="J33" s="18" t="s">
        <v>304</v>
      </c>
      <c r="K33" s="19">
        <v>4001032</v>
      </c>
      <c r="L33" s="20" t="s">
        <v>773</v>
      </c>
      <c r="M33" s="18" t="s">
        <v>965</v>
      </c>
      <c r="N33" s="18" t="s">
        <v>26</v>
      </c>
      <c r="O33" s="21">
        <v>0</v>
      </c>
      <c r="P33" s="21" t="s">
        <v>28</v>
      </c>
      <c r="Q33" s="21" t="s">
        <v>28</v>
      </c>
      <c r="R33" s="22">
        <v>1500</v>
      </c>
      <c r="S33" s="21">
        <v>5000</v>
      </c>
      <c r="T33" s="23"/>
      <c r="U33" s="24">
        <f t="shared" si="0"/>
        <v>0</v>
      </c>
      <c r="V33" s="23"/>
      <c r="W33" s="24">
        <f t="shared" si="1"/>
        <v>0</v>
      </c>
      <c r="X33" s="23" cm="1">
        <f t="array" ref="X33">IFERROR(INDEX(ejecuciones[Column1.ejecutado],MATCH(1,(ejecuciones[Column1.codigoIndicador]=A33)*(ejecuciones[periodo avance]="Marzo"),0)),0)</f>
        <v>200</v>
      </c>
      <c r="Y33" s="23" cm="1">
        <f t="array" ref="Y33">IFERROR(INDEX(ejecuciones[Column1.ejecutado],MATCH(1,(ejecuciones[Column1.codigoIndicador]=A33)*(ejecuciones[periodo avance]="Junio"),0)),0)</f>
        <v>5</v>
      </c>
      <c r="Z33" s="23" cm="1">
        <f t="array" ref="Z33">IFERROR(INDEX(ejecuciones[Column1.ejecutado],MATCH(1,(ejecuciones[Column1.codigoIndicador]=A33)*(ejecuciones[periodo avance]="Septiembre"),0)),0)</f>
        <v>0</v>
      </c>
      <c r="AA33" s="23" cm="1">
        <f t="array" ref="AA33">IFERROR(INDEX(ejecuciones[Column1.ejecutado],MATCH(1,(ejecuciones[Column1.codigoIndicador]=A33)*(ejecuciones[periodo avance]="Diciembre"),0)),0)</f>
        <v>0</v>
      </c>
      <c r="AB33" s="25">
        <f t="shared" si="2"/>
        <v>205</v>
      </c>
      <c r="AC33" s="24">
        <f t="shared" si="3"/>
        <v>4.1000000000000002E-2</v>
      </c>
      <c r="AD33" s="25">
        <f t="shared" si="4"/>
        <v>205</v>
      </c>
      <c r="AE33" s="24">
        <f t="shared" si="5"/>
        <v>0.13666666666666666</v>
      </c>
      <c r="AF33" s="26">
        <f t="shared" si="6"/>
        <v>4.1000000000000002E-2</v>
      </c>
      <c r="AG33" s="27" cm="1">
        <f t="array" ref="AG33">IFERROR(INDEX(ejecuciones[Column1.presupuestoProyectado],MATCH(1,(ejecuciones[Column1.codigoIndicador]=A33)*(ejecuciones[Column1.fechaDiligenciamiento]=_xlfn.MAXIFS(ejecuciones[Column1.fechaDiligenciamiento],ejecuciones[Column1.codigoIndicador],A33)),0)),0)</f>
        <v>18720000000</v>
      </c>
      <c r="AH33" s="28"/>
      <c r="AI33" s="29" cm="1">
        <f t="array" ref="AI33">IFERROR(INDEX(ejecuciones[Column1.presupuestoEjecutado],MATCH(1,(ejecuciones[Column1.codigoIndicador]=A33)*(ejecuciones[Column1.fechaDiligenciamiento]=_xlfn.MAXIFS(ejecuciones[Column1.fechaDiligenciamiento],ejecuciones[Column1.codigoIndicador],A33)),0)),0)</f>
        <v>2912000000</v>
      </c>
      <c r="AJ33" s="26">
        <f t="shared" si="7"/>
        <v>0.15555555555555556</v>
      </c>
    </row>
    <row r="34" spans="1:36" ht="43.5" x14ac:dyDescent="0.35">
      <c r="A34" s="17">
        <v>33</v>
      </c>
      <c r="B34" s="18" t="s">
        <v>40</v>
      </c>
      <c r="C34" s="18" t="s">
        <v>29</v>
      </c>
      <c r="D34" s="18" t="s">
        <v>698</v>
      </c>
      <c r="E34" s="18" t="s">
        <v>32</v>
      </c>
      <c r="F34" s="18">
        <v>3301</v>
      </c>
      <c r="G34" s="18" t="s">
        <v>580</v>
      </c>
      <c r="H34" s="18" t="s">
        <v>72</v>
      </c>
      <c r="I34" s="18">
        <v>45</v>
      </c>
      <c r="J34" s="18" t="s">
        <v>305</v>
      </c>
      <c r="K34" s="19">
        <v>3301051</v>
      </c>
      <c r="L34" s="20" t="s">
        <v>777</v>
      </c>
      <c r="M34" s="18" t="s">
        <v>966</v>
      </c>
      <c r="N34" s="18" t="s">
        <v>1163</v>
      </c>
      <c r="O34" s="21">
        <v>250</v>
      </c>
      <c r="P34" s="21">
        <v>2023</v>
      </c>
      <c r="Q34" s="21" t="s">
        <v>40</v>
      </c>
      <c r="R34" s="22">
        <v>100</v>
      </c>
      <c r="S34" s="21">
        <v>300</v>
      </c>
      <c r="T34" s="23"/>
      <c r="U34" s="24">
        <f t="shared" si="0"/>
        <v>0</v>
      </c>
      <c r="V34" s="23"/>
      <c r="W34" s="24">
        <f t="shared" si="1"/>
        <v>0</v>
      </c>
      <c r="X34" s="23" cm="1">
        <f t="array" ref="X34">IFERROR(INDEX(ejecuciones[Column1.ejecutado],MATCH(1,(ejecuciones[Column1.codigoIndicador]=A34)*(ejecuciones[periodo avance]="Marzo"),0)),0)</f>
        <v>465</v>
      </c>
      <c r="Y34" s="23" cm="1">
        <f t="array" ref="Y34">IFERROR(INDEX(ejecuciones[Column1.ejecutado],MATCH(1,(ejecuciones[Column1.codigoIndicador]=A34)*(ejecuciones[periodo avance]="Junio"),0)),0)</f>
        <v>414</v>
      </c>
      <c r="Z34" s="23" cm="1">
        <f t="array" ref="Z34">IFERROR(INDEX(ejecuciones[Column1.ejecutado],MATCH(1,(ejecuciones[Column1.codigoIndicador]=A34)*(ejecuciones[periodo avance]="Septiembre"),0)),0)</f>
        <v>0</v>
      </c>
      <c r="AA34" s="23" cm="1">
        <f t="array" ref="AA34">IFERROR(INDEX(ejecuciones[Column1.ejecutado],MATCH(1,(ejecuciones[Column1.codigoIndicador]=A34)*(ejecuciones[periodo avance]="Diciembre"),0)),0)</f>
        <v>0</v>
      </c>
      <c r="AB34" s="25">
        <f t="shared" si="2"/>
        <v>879</v>
      </c>
      <c r="AC34" s="24">
        <f t="shared" si="3"/>
        <v>2.93</v>
      </c>
      <c r="AD34" s="25">
        <f t="shared" si="4"/>
        <v>879</v>
      </c>
      <c r="AE34" s="24">
        <f t="shared" si="5"/>
        <v>8.7899999999999991</v>
      </c>
      <c r="AF34" s="26">
        <f t="shared" si="6"/>
        <v>2.93</v>
      </c>
      <c r="AG34" s="27" cm="1">
        <f t="array" ref="AG34">IFERROR(INDEX(ejecuciones[Column1.presupuestoProyectado],MATCH(1,(ejecuciones[Column1.codigoIndicador]=A34)*(ejecuciones[Column1.fechaDiligenciamiento]=_xlfn.MAXIFS(ejecuciones[Column1.fechaDiligenciamiento],ejecuciones[Column1.codigoIndicador],A34)),0)),0)</f>
        <v>393565217</v>
      </c>
      <c r="AH34" s="28"/>
      <c r="AI34" s="29" cm="1">
        <f t="array" ref="AI34">IFERROR(INDEX(ejecuciones[Column1.presupuestoEjecutado],MATCH(1,(ejecuciones[Column1.codigoIndicador]=A34)*(ejecuciones[Column1.fechaDiligenciamiento]=_xlfn.MAXIFS(ejecuciones[Column1.fechaDiligenciamiento],ejecuciones[Column1.codigoIndicador],A34)),0)),0)</f>
        <v>98391304</v>
      </c>
      <c r="AJ34" s="26">
        <f t="shared" si="7"/>
        <v>0.24999999936478126</v>
      </c>
    </row>
    <row r="35" spans="1:36" ht="43.5" x14ac:dyDescent="0.35">
      <c r="A35" s="17">
        <v>34</v>
      </c>
      <c r="B35" s="18" t="s">
        <v>40</v>
      </c>
      <c r="C35" s="18" t="s">
        <v>29</v>
      </c>
      <c r="D35" s="18" t="s">
        <v>698</v>
      </c>
      <c r="E35" s="18" t="s">
        <v>33</v>
      </c>
      <c r="F35" s="18">
        <v>3301</v>
      </c>
      <c r="G35" s="18" t="s">
        <v>580</v>
      </c>
      <c r="H35" s="18" t="s">
        <v>72</v>
      </c>
      <c r="I35" s="18">
        <v>46</v>
      </c>
      <c r="J35" s="18" t="s">
        <v>306</v>
      </c>
      <c r="K35" s="19">
        <v>3301128</v>
      </c>
      <c r="L35" s="20" t="s">
        <v>778</v>
      </c>
      <c r="M35" s="18" t="s">
        <v>967</v>
      </c>
      <c r="N35" s="18" t="s">
        <v>1160</v>
      </c>
      <c r="O35" s="21">
        <v>250</v>
      </c>
      <c r="P35" s="21">
        <v>2023</v>
      </c>
      <c r="Q35" s="21" t="s">
        <v>40</v>
      </c>
      <c r="R35" s="22">
        <v>50</v>
      </c>
      <c r="S35" s="21">
        <v>150</v>
      </c>
      <c r="T35" s="23"/>
      <c r="U35" s="24">
        <f t="shared" si="0"/>
        <v>0</v>
      </c>
      <c r="V35" s="23"/>
      <c r="W35" s="24">
        <f t="shared" si="1"/>
        <v>0</v>
      </c>
      <c r="X35" s="23" cm="1">
        <f t="array" ref="X35">IFERROR(INDEX(ejecuciones[Column1.ejecutado],MATCH(1,(ejecuciones[Column1.codigoIndicador]=A35)*(ejecuciones[periodo avance]="Marzo"),0)),0)</f>
        <v>0</v>
      </c>
      <c r="Y35" s="23" cm="1">
        <f t="array" ref="Y35">IFERROR(INDEX(ejecuciones[Column1.ejecutado],MATCH(1,(ejecuciones[Column1.codigoIndicador]=A35)*(ejecuciones[periodo avance]="Junio"),0)),0)</f>
        <v>0</v>
      </c>
      <c r="Z35" s="23" cm="1">
        <f t="array" ref="Z35">IFERROR(INDEX(ejecuciones[Column1.ejecutado],MATCH(1,(ejecuciones[Column1.codigoIndicador]=A35)*(ejecuciones[periodo avance]="Septiembre"),0)),0)</f>
        <v>0</v>
      </c>
      <c r="AA35" s="23" cm="1">
        <f t="array" ref="AA35">IFERROR(INDEX(ejecuciones[Column1.ejecutado],MATCH(1,(ejecuciones[Column1.codigoIndicador]=A35)*(ejecuciones[periodo avance]="Diciembre"),0)),0)</f>
        <v>0</v>
      </c>
      <c r="AB35" s="25">
        <f t="shared" si="2"/>
        <v>0</v>
      </c>
      <c r="AC35" s="24">
        <f t="shared" si="3"/>
        <v>0</v>
      </c>
      <c r="AD35" s="25">
        <f t="shared" si="4"/>
        <v>0</v>
      </c>
      <c r="AE35" s="24">
        <f t="shared" si="5"/>
        <v>0</v>
      </c>
      <c r="AF35" s="26">
        <f t="shared" si="6"/>
        <v>0</v>
      </c>
      <c r="AG35" s="27" cm="1">
        <f t="array" ref="AG35">IFERROR(INDEX(ejecuciones[Column1.presupuestoProyectado],MATCH(1,(ejecuciones[Column1.codigoIndicador]=A35)*(ejecuciones[Column1.fechaDiligenciamiento]=_xlfn.MAXIFS(ejecuciones[Column1.fechaDiligenciamiento],ejecuciones[Column1.codigoIndicador],A35)),0)),0)</f>
        <v>0</v>
      </c>
      <c r="AH35" s="28"/>
      <c r="AI35" s="29" cm="1">
        <f t="array" ref="AI35">IFERROR(INDEX(ejecuciones[Column1.presupuestoEjecutado],MATCH(1,(ejecuciones[Column1.codigoIndicador]=A35)*(ejecuciones[Column1.fechaDiligenciamiento]=_xlfn.MAXIFS(ejecuciones[Column1.fechaDiligenciamiento],ejecuciones[Column1.codigoIndicador],A35)),0)),0)</f>
        <v>0</v>
      </c>
      <c r="AJ35" s="26">
        <f t="shared" si="7"/>
        <v>0</v>
      </c>
    </row>
    <row r="36" spans="1:36" ht="43.5" x14ac:dyDescent="0.35">
      <c r="A36" s="17">
        <v>35</v>
      </c>
      <c r="B36" s="18" t="s">
        <v>40</v>
      </c>
      <c r="C36" s="18" t="s">
        <v>29</v>
      </c>
      <c r="D36" s="18" t="s">
        <v>698</v>
      </c>
      <c r="E36" s="18" t="s">
        <v>32</v>
      </c>
      <c r="F36" s="18">
        <v>3301</v>
      </c>
      <c r="G36" s="18" t="s">
        <v>580</v>
      </c>
      <c r="H36" s="18" t="s">
        <v>73</v>
      </c>
      <c r="I36" s="18">
        <v>48</v>
      </c>
      <c r="J36" s="18" t="s">
        <v>307</v>
      </c>
      <c r="K36" s="19">
        <v>3301054</v>
      </c>
      <c r="L36" s="20" t="s">
        <v>779</v>
      </c>
      <c r="M36" s="18" t="s">
        <v>968</v>
      </c>
      <c r="N36" s="18" t="s">
        <v>1160</v>
      </c>
      <c r="O36" s="21">
        <v>131</v>
      </c>
      <c r="P36" s="21">
        <v>2023</v>
      </c>
      <c r="Q36" s="21" t="s">
        <v>40</v>
      </c>
      <c r="R36" s="22">
        <v>125</v>
      </c>
      <c r="S36" s="21">
        <v>400</v>
      </c>
      <c r="T36" s="23"/>
      <c r="U36" s="24">
        <f t="shared" si="0"/>
        <v>0</v>
      </c>
      <c r="V36" s="23"/>
      <c r="W36" s="24">
        <f t="shared" si="1"/>
        <v>0</v>
      </c>
      <c r="X36" s="23" cm="1">
        <f t="array" ref="X36">IFERROR(INDEX(ejecuciones[Column1.ejecutado],MATCH(1,(ejecuciones[Column1.codigoIndicador]=A36)*(ejecuciones[periodo avance]="Marzo"),0)),0)</f>
        <v>0</v>
      </c>
      <c r="Y36" s="23" cm="1">
        <f t="array" ref="Y36">IFERROR(INDEX(ejecuciones[Column1.ejecutado],MATCH(1,(ejecuciones[Column1.codigoIndicador]=A36)*(ejecuciones[periodo avance]="Junio"),0)),0)</f>
        <v>0</v>
      </c>
      <c r="Z36" s="23" cm="1">
        <f t="array" ref="Z36">IFERROR(INDEX(ejecuciones[Column1.ejecutado],MATCH(1,(ejecuciones[Column1.codigoIndicador]=A36)*(ejecuciones[periodo avance]="Septiembre"),0)),0)</f>
        <v>0</v>
      </c>
      <c r="AA36" s="23" cm="1">
        <f t="array" ref="AA36">IFERROR(INDEX(ejecuciones[Column1.ejecutado],MATCH(1,(ejecuciones[Column1.codigoIndicador]=A36)*(ejecuciones[periodo avance]="Diciembre"),0)),0)</f>
        <v>0</v>
      </c>
      <c r="AB36" s="25">
        <f t="shared" si="2"/>
        <v>0</v>
      </c>
      <c r="AC36" s="24">
        <f t="shared" si="3"/>
        <v>0</v>
      </c>
      <c r="AD36" s="25">
        <f t="shared" si="4"/>
        <v>0</v>
      </c>
      <c r="AE36" s="24">
        <f t="shared" si="5"/>
        <v>0</v>
      </c>
      <c r="AF36" s="26">
        <f t="shared" si="6"/>
        <v>0</v>
      </c>
      <c r="AG36" s="27" cm="1">
        <f t="array" ref="AG36">IFERROR(INDEX(ejecuciones[Column1.presupuestoProyectado],MATCH(1,(ejecuciones[Column1.codigoIndicador]=A36)*(ejecuciones[Column1.fechaDiligenciamiento]=_xlfn.MAXIFS(ejecuciones[Column1.fechaDiligenciamiento],ejecuciones[Column1.codigoIndicador],A36)),0)),0)</f>
        <v>0</v>
      </c>
      <c r="AH36" s="28"/>
      <c r="AI36" s="29" cm="1">
        <f t="array" ref="AI36">IFERROR(INDEX(ejecuciones[Column1.presupuestoEjecutado],MATCH(1,(ejecuciones[Column1.codigoIndicador]=A36)*(ejecuciones[Column1.fechaDiligenciamiento]=_xlfn.MAXIFS(ejecuciones[Column1.fechaDiligenciamiento],ejecuciones[Column1.codigoIndicador],A36)),0)),0)</f>
        <v>0</v>
      </c>
      <c r="AJ36" s="26">
        <f t="shared" si="7"/>
        <v>0</v>
      </c>
    </row>
    <row r="37" spans="1:36" ht="159.5" x14ac:dyDescent="0.35">
      <c r="A37" s="17">
        <v>36</v>
      </c>
      <c r="B37" s="18" t="s">
        <v>40</v>
      </c>
      <c r="C37" s="18" t="s">
        <v>29</v>
      </c>
      <c r="D37" s="18" t="s">
        <v>698</v>
      </c>
      <c r="E37" s="18" t="s">
        <v>33</v>
      </c>
      <c r="F37" s="18">
        <v>3302</v>
      </c>
      <c r="G37" s="18" t="s">
        <v>581</v>
      </c>
      <c r="H37" s="18" t="s">
        <v>73</v>
      </c>
      <c r="I37" s="18">
        <v>49</v>
      </c>
      <c r="J37" s="18" t="s">
        <v>308</v>
      </c>
      <c r="K37" s="19">
        <v>3301095</v>
      </c>
      <c r="L37" s="20" t="s">
        <v>780</v>
      </c>
      <c r="M37" s="18" t="s">
        <v>969</v>
      </c>
      <c r="N37" s="18" t="s">
        <v>1160</v>
      </c>
      <c r="O37" s="21">
        <v>1</v>
      </c>
      <c r="P37" s="21">
        <v>2023</v>
      </c>
      <c r="Q37" s="21" t="s">
        <v>40</v>
      </c>
      <c r="R37" s="22">
        <v>1</v>
      </c>
      <c r="S37" s="21">
        <v>1</v>
      </c>
      <c r="T37" s="23"/>
      <c r="U37" s="24">
        <f t="shared" si="0"/>
        <v>0</v>
      </c>
      <c r="V37" s="23"/>
      <c r="W37" s="24">
        <f t="shared" si="1"/>
        <v>0</v>
      </c>
      <c r="X37" s="23" cm="1">
        <f t="array" ref="X37">IFERROR(INDEX(ejecuciones[Column1.ejecutado],MATCH(1,(ejecuciones[Column1.codigoIndicador]=A37)*(ejecuciones[periodo avance]="Marzo"),0)),0)</f>
        <v>2</v>
      </c>
      <c r="Y37" s="23" cm="1">
        <f t="array" ref="Y37">IFERROR(INDEX(ejecuciones[Column1.ejecutado],MATCH(1,(ejecuciones[Column1.codigoIndicador]=A37)*(ejecuciones[periodo avance]="Junio"),0)),0)</f>
        <v>2</v>
      </c>
      <c r="Z37" s="23" cm="1">
        <f t="array" ref="Z37">IFERROR(INDEX(ejecuciones[Column1.ejecutado],MATCH(1,(ejecuciones[Column1.codigoIndicador]=A37)*(ejecuciones[periodo avance]="Septiembre"),0)),0)</f>
        <v>0</v>
      </c>
      <c r="AA37" s="23" cm="1">
        <f t="array" ref="AA37">IFERROR(INDEX(ejecuciones[Column1.ejecutado],MATCH(1,(ejecuciones[Column1.codigoIndicador]=A37)*(ejecuciones[periodo avance]="Diciembre"),0)),0)</f>
        <v>0</v>
      </c>
      <c r="AB37" s="25">
        <f t="shared" si="2"/>
        <v>4</v>
      </c>
      <c r="AC37" s="24">
        <f t="shared" si="3"/>
        <v>4</v>
      </c>
      <c r="AD37" s="25">
        <f t="shared" si="4"/>
        <v>4</v>
      </c>
      <c r="AE37" s="24">
        <f t="shared" si="5"/>
        <v>4</v>
      </c>
      <c r="AF37" s="26">
        <f t="shared" si="6"/>
        <v>4</v>
      </c>
      <c r="AG37" s="27" cm="1">
        <f t="array" ref="AG37">IFERROR(INDEX(ejecuciones[Column1.presupuestoProyectado],MATCH(1,(ejecuciones[Column1.codigoIndicador]=A37)*(ejecuciones[Column1.fechaDiligenciamiento]=_xlfn.MAXIFS(ejecuciones[Column1.fechaDiligenciamiento],ejecuciones[Column1.codigoIndicador],A37)),0)),0)</f>
        <v>78713043</v>
      </c>
      <c r="AH37" s="28"/>
      <c r="AI37" s="29" cm="1">
        <f t="array" ref="AI37">IFERROR(INDEX(ejecuciones[Column1.presupuestoEjecutado],MATCH(1,(ejecuciones[Column1.codigoIndicador]=A37)*(ejecuciones[Column1.fechaDiligenciamiento]=_xlfn.MAXIFS(ejecuciones[Column1.fechaDiligenciamiento],ejecuciones[Column1.codigoIndicador],A37)),0)),0)</f>
        <v>19678261</v>
      </c>
      <c r="AJ37" s="26">
        <f t="shared" si="7"/>
        <v>0.25000000317609372</v>
      </c>
    </row>
    <row r="38" spans="1:36" ht="203" x14ac:dyDescent="0.35">
      <c r="A38" s="17">
        <v>37</v>
      </c>
      <c r="B38" s="18" t="s">
        <v>40</v>
      </c>
      <c r="C38" s="18" t="s">
        <v>29</v>
      </c>
      <c r="D38" s="18" t="s">
        <v>698</v>
      </c>
      <c r="E38" s="18" t="s">
        <v>33</v>
      </c>
      <c r="F38" s="18">
        <v>3301</v>
      </c>
      <c r="G38" s="18" t="s">
        <v>580</v>
      </c>
      <c r="H38" s="18" t="s">
        <v>73</v>
      </c>
      <c r="I38" s="18">
        <v>50</v>
      </c>
      <c r="J38" s="18" t="s">
        <v>309</v>
      </c>
      <c r="K38" s="19">
        <v>3302002</v>
      </c>
      <c r="L38" s="20" t="s">
        <v>781</v>
      </c>
      <c r="M38" s="18" t="s">
        <v>781</v>
      </c>
      <c r="N38" s="18" t="s">
        <v>1160</v>
      </c>
      <c r="O38" s="21">
        <v>0</v>
      </c>
      <c r="P38" s="21">
        <v>2023</v>
      </c>
      <c r="Q38" s="21" t="s">
        <v>40</v>
      </c>
      <c r="R38" s="22">
        <v>1</v>
      </c>
      <c r="S38" s="21">
        <v>3</v>
      </c>
      <c r="T38" s="23"/>
      <c r="U38" s="24">
        <f t="shared" si="0"/>
        <v>0</v>
      </c>
      <c r="V38" s="23"/>
      <c r="W38" s="24">
        <f t="shared" si="1"/>
        <v>0</v>
      </c>
      <c r="X38" s="23" cm="1">
        <f t="array" ref="X38">IFERROR(INDEX(ejecuciones[Column1.ejecutado],MATCH(1,(ejecuciones[Column1.codigoIndicador]=A38)*(ejecuciones[periodo avance]="Marzo"),0)),0)</f>
        <v>0</v>
      </c>
      <c r="Y38" s="23" cm="1">
        <f t="array" ref="Y38">IFERROR(INDEX(ejecuciones[Column1.ejecutado],MATCH(1,(ejecuciones[Column1.codigoIndicador]=A38)*(ejecuciones[periodo avance]="Junio"),0)),0)</f>
        <v>0</v>
      </c>
      <c r="Z38" s="23" cm="1">
        <f t="array" ref="Z38">IFERROR(INDEX(ejecuciones[Column1.ejecutado],MATCH(1,(ejecuciones[Column1.codigoIndicador]=A38)*(ejecuciones[periodo avance]="Septiembre"),0)),0)</f>
        <v>0</v>
      </c>
      <c r="AA38" s="23" cm="1">
        <f t="array" ref="AA38">IFERROR(INDEX(ejecuciones[Column1.ejecutado],MATCH(1,(ejecuciones[Column1.codigoIndicador]=A38)*(ejecuciones[periodo avance]="Diciembre"),0)),0)</f>
        <v>0</v>
      </c>
      <c r="AB38" s="25">
        <f t="shared" si="2"/>
        <v>0</v>
      </c>
      <c r="AC38" s="24">
        <f t="shared" si="3"/>
        <v>0</v>
      </c>
      <c r="AD38" s="25">
        <f t="shared" si="4"/>
        <v>0</v>
      </c>
      <c r="AE38" s="24">
        <f t="shared" si="5"/>
        <v>0</v>
      </c>
      <c r="AF38" s="26">
        <f t="shared" si="6"/>
        <v>0</v>
      </c>
      <c r="AG38" s="27" cm="1">
        <f t="array" ref="AG38">IFERROR(INDEX(ejecuciones[Column1.presupuestoProyectado],MATCH(1,(ejecuciones[Column1.codigoIndicador]=A38)*(ejecuciones[Column1.fechaDiligenciamiento]=_xlfn.MAXIFS(ejecuciones[Column1.fechaDiligenciamiento],ejecuciones[Column1.codigoIndicador],A38)),0)),0)</f>
        <v>0</v>
      </c>
      <c r="AH38" s="28"/>
      <c r="AI38" s="29" cm="1">
        <f t="array" ref="AI38">IFERROR(INDEX(ejecuciones[Column1.presupuestoEjecutado],MATCH(1,(ejecuciones[Column1.codigoIndicador]=A38)*(ejecuciones[Column1.fechaDiligenciamiento]=_xlfn.MAXIFS(ejecuciones[Column1.fechaDiligenciamiento],ejecuciones[Column1.codigoIndicador],A38)),0)),0)</f>
        <v>0</v>
      </c>
      <c r="AJ38" s="26">
        <f t="shared" si="7"/>
        <v>0</v>
      </c>
    </row>
    <row r="39" spans="1:36" ht="159.5" x14ac:dyDescent="0.35">
      <c r="A39" s="17">
        <v>38</v>
      </c>
      <c r="B39" s="18" t="s">
        <v>40</v>
      </c>
      <c r="C39" s="18" t="s">
        <v>29</v>
      </c>
      <c r="D39" s="18" t="s">
        <v>698</v>
      </c>
      <c r="E39" s="18" t="s">
        <v>34</v>
      </c>
      <c r="F39" s="18">
        <v>3301</v>
      </c>
      <c r="G39" s="18" t="s">
        <v>580</v>
      </c>
      <c r="H39" s="18" t="s">
        <v>73</v>
      </c>
      <c r="I39" s="18">
        <v>51</v>
      </c>
      <c r="J39" s="18" t="s">
        <v>310</v>
      </c>
      <c r="K39" s="19">
        <v>3301053</v>
      </c>
      <c r="L39" s="20" t="s">
        <v>782</v>
      </c>
      <c r="M39" s="18" t="s">
        <v>970</v>
      </c>
      <c r="N39" s="18" t="s">
        <v>1160</v>
      </c>
      <c r="O39" s="21">
        <v>15</v>
      </c>
      <c r="P39" s="21">
        <v>2023</v>
      </c>
      <c r="Q39" s="21" t="s">
        <v>40</v>
      </c>
      <c r="R39" s="22">
        <v>15</v>
      </c>
      <c r="S39" s="21">
        <v>15</v>
      </c>
      <c r="T39" s="23"/>
      <c r="U39" s="24">
        <f t="shared" si="0"/>
        <v>0</v>
      </c>
      <c r="V39" s="23"/>
      <c r="W39" s="24">
        <f t="shared" si="1"/>
        <v>0</v>
      </c>
      <c r="X39" s="23" cm="1">
        <f t="array" ref="X39">IFERROR(INDEX(ejecuciones[Column1.ejecutado],MATCH(1,(ejecuciones[Column1.codigoIndicador]=A39)*(ejecuciones[periodo avance]="Marzo"),0)),0)</f>
        <v>7</v>
      </c>
      <c r="Y39" s="23" cm="1">
        <f t="array" ref="Y39">IFERROR(INDEX(ejecuciones[Column1.ejecutado],MATCH(1,(ejecuciones[Column1.codigoIndicador]=A39)*(ejecuciones[periodo avance]="Junio"),0)),0)</f>
        <v>6</v>
      </c>
      <c r="Z39" s="23" cm="1">
        <f t="array" ref="Z39">IFERROR(INDEX(ejecuciones[Column1.ejecutado],MATCH(1,(ejecuciones[Column1.codigoIndicador]=A39)*(ejecuciones[periodo avance]="Septiembre"),0)),0)</f>
        <v>0</v>
      </c>
      <c r="AA39" s="23" cm="1">
        <f t="array" ref="AA39">IFERROR(INDEX(ejecuciones[Column1.ejecutado],MATCH(1,(ejecuciones[Column1.codigoIndicador]=A39)*(ejecuciones[periodo avance]="Diciembre"),0)),0)</f>
        <v>0</v>
      </c>
      <c r="AB39" s="25">
        <f t="shared" si="2"/>
        <v>13</v>
      </c>
      <c r="AC39" s="24">
        <f t="shared" si="3"/>
        <v>0.8666666666666667</v>
      </c>
      <c r="AD39" s="25">
        <f t="shared" si="4"/>
        <v>13</v>
      </c>
      <c r="AE39" s="24">
        <f t="shared" si="5"/>
        <v>0.8666666666666667</v>
      </c>
      <c r="AF39" s="26">
        <f t="shared" si="6"/>
        <v>0.8666666666666667</v>
      </c>
      <c r="AG39" s="27" cm="1">
        <f t="array" ref="AG39">IFERROR(INDEX(ejecuciones[Column1.presupuestoProyectado],MATCH(1,(ejecuciones[Column1.codigoIndicador]=A39)*(ejecuciones[Column1.fechaDiligenciamiento]=_xlfn.MAXIFS(ejecuciones[Column1.fechaDiligenciamiento],ejecuciones[Column1.codigoIndicador],A39)),0)),0)</f>
        <v>10888767118</v>
      </c>
      <c r="AH39" s="28"/>
      <c r="AI39" s="29" cm="1">
        <f t="array" ref="AI39">IFERROR(INDEX(ejecuciones[Column1.presupuestoEjecutado],MATCH(1,(ejecuciones[Column1.codigoIndicador]=A39)*(ejecuciones[Column1.fechaDiligenciamiento]=_xlfn.MAXIFS(ejecuciones[Column1.fechaDiligenciamiento],ejecuciones[Column1.codigoIndicador],A39)),0)),0)</f>
        <v>3153018700</v>
      </c>
      <c r="AJ39" s="26">
        <f t="shared" si="7"/>
        <v>0.28956618006714541</v>
      </c>
    </row>
    <row r="40" spans="1:36" ht="145" x14ac:dyDescent="0.35">
      <c r="A40" s="17">
        <v>39</v>
      </c>
      <c r="B40" s="18" t="s">
        <v>40</v>
      </c>
      <c r="C40" s="18" t="s">
        <v>29</v>
      </c>
      <c r="D40" s="18" t="s">
        <v>698</v>
      </c>
      <c r="E40" s="18" t="s">
        <v>34</v>
      </c>
      <c r="F40" s="18">
        <v>3301</v>
      </c>
      <c r="G40" s="18" t="s">
        <v>580</v>
      </c>
      <c r="H40" s="18" t="s">
        <v>73</v>
      </c>
      <c r="I40" s="18">
        <v>52</v>
      </c>
      <c r="J40" s="18" t="s">
        <v>311</v>
      </c>
      <c r="K40" s="19">
        <v>3302044</v>
      </c>
      <c r="L40" s="20" t="s">
        <v>783</v>
      </c>
      <c r="M40" s="18" t="s">
        <v>971</v>
      </c>
      <c r="N40" s="18" t="s">
        <v>1160</v>
      </c>
      <c r="O40" s="21" t="s">
        <v>208</v>
      </c>
      <c r="P40" s="21">
        <v>2003</v>
      </c>
      <c r="Q40" s="21" t="s">
        <v>40</v>
      </c>
      <c r="R40" s="22">
        <v>21</v>
      </c>
      <c r="S40" s="21">
        <v>21</v>
      </c>
      <c r="T40" s="23"/>
      <c r="U40" s="24">
        <f t="shared" si="0"/>
        <v>0</v>
      </c>
      <c r="V40" s="23"/>
      <c r="W40" s="24">
        <f t="shared" si="1"/>
        <v>0</v>
      </c>
      <c r="X40" s="23" cm="1">
        <f t="array" ref="X40">IFERROR(INDEX(ejecuciones[Column1.ejecutado],MATCH(1,(ejecuciones[Column1.codigoIndicador]=A40)*(ejecuciones[periodo avance]="Marzo"),0)),0)</f>
        <v>0</v>
      </c>
      <c r="Y40" s="23" cm="1">
        <f t="array" ref="Y40">IFERROR(INDEX(ejecuciones[Column1.ejecutado],MATCH(1,(ejecuciones[Column1.codigoIndicador]=A40)*(ejecuciones[periodo avance]="Junio"),0)),0)</f>
        <v>8</v>
      </c>
      <c r="Z40" s="23" cm="1">
        <f t="array" ref="Z40">IFERROR(INDEX(ejecuciones[Column1.ejecutado],MATCH(1,(ejecuciones[Column1.codigoIndicador]=A40)*(ejecuciones[periodo avance]="Septiembre"),0)),0)</f>
        <v>0</v>
      </c>
      <c r="AA40" s="23" cm="1">
        <f t="array" ref="AA40">IFERROR(INDEX(ejecuciones[Column1.ejecutado],MATCH(1,(ejecuciones[Column1.codigoIndicador]=A40)*(ejecuciones[periodo avance]="Diciembre"),0)),0)</f>
        <v>0</v>
      </c>
      <c r="AB40" s="25">
        <f t="shared" si="2"/>
        <v>8</v>
      </c>
      <c r="AC40" s="24">
        <f t="shared" si="3"/>
        <v>0.38095238095238093</v>
      </c>
      <c r="AD40" s="25">
        <f t="shared" si="4"/>
        <v>8</v>
      </c>
      <c r="AE40" s="24">
        <f t="shared" si="5"/>
        <v>0.38095238095238093</v>
      </c>
      <c r="AF40" s="26">
        <f t="shared" si="6"/>
        <v>0.38095238095238093</v>
      </c>
      <c r="AG40" s="27" cm="1">
        <f t="array" ref="AG40">IFERROR(INDEX(ejecuciones[Column1.presupuestoProyectado],MATCH(1,(ejecuciones[Column1.codigoIndicador]=A40)*(ejecuciones[Column1.fechaDiligenciamiento]=_xlfn.MAXIFS(ejecuciones[Column1.fechaDiligenciamiento],ejecuciones[Column1.codigoIndicador],A40)),0)),0)</f>
        <v>157426087</v>
      </c>
      <c r="AH40" s="28"/>
      <c r="AI40" s="29" cm="1">
        <f t="array" ref="AI40">IFERROR(INDEX(ejecuciones[Column1.presupuestoEjecutado],MATCH(1,(ejecuciones[Column1.codigoIndicador]=A40)*(ejecuciones[Column1.fechaDiligenciamiento]=_xlfn.MAXIFS(ejecuciones[Column1.fechaDiligenciamiento],ejecuciones[Column1.codigoIndicador],A40)),0)),0)</f>
        <v>0</v>
      </c>
      <c r="AJ40" s="26">
        <f t="shared" si="7"/>
        <v>0</v>
      </c>
    </row>
    <row r="41" spans="1:36" ht="87" x14ac:dyDescent="0.35">
      <c r="A41" s="17">
        <v>40</v>
      </c>
      <c r="B41" s="18" t="s">
        <v>40</v>
      </c>
      <c r="C41" s="18" t="s">
        <v>29</v>
      </c>
      <c r="D41" s="18" t="s">
        <v>698</v>
      </c>
      <c r="E41" s="18" t="s">
        <v>35</v>
      </c>
      <c r="F41" s="18">
        <v>3301</v>
      </c>
      <c r="G41" s="18" t="s">
        <v>580</v>
      </c>
      <c r="H41" s="18" t="s">
        <v>74</v>
      </c>
      <c r="I41" s="18">
        <v>53</v>
      </c>
      <c r="J41" s="18" t="s">
        <v>312</v>
      </c>
      <c r="K41" s="19">
        <v>3301065</v>
      </c>
      <c r="L41" s="20" t="s">
        <v>784</v>
      </c>
      <c r="M41" s="18" t="s">
        <v>972</v>
      </c>
      <c r="N41" s="18" t="s">
        <v>972</v>
      </c>
      <c r="O41" s="21" t="s">
        <v>208</v>
      </c>
      <c r="P41" s="21">
        <v>2023</v>
      </c>
      <c r="Q41" s="21" t="s">
        <v>40</v>
      </c>
      <c r="R41" s="22">
        <v>52</v>
      </c>
      <c r="S41" s="21">
        <v>52</v>
      </c>
      <c r="T41" s="23"/>
      <c r="U41" s="24">
        <f t="shared" si="0"/>
        <v>0</v>
      </c>
      <c r="V41" s="23"/>
      <c r="W41" s="24">
        <f t="shared" si="1"/>
        <v>0</v>
      </c>
      <c r="X41" s="23" cm="1">
        <f t="array" ref="X41">IFERROR(INDEX(ejecuciones[Column1.ejecutado],MATCH(1,(ejecuciones[Column1.codigoIndicador]=A41)*(ejecuciones[periodo avance]="Marzo"),0)),0)</f>
        <v>52</v>
      </c>
      <c r="Y41" s="23" cm="1">
        <f t="array" ref="Y41">IFERROR(INDEX(ejecuciones[Column1.ejecutado],MATCH(1,(ejecuciones[Column1.codigoIndicador]=A41)*(ejecuciones[periodo avance]="Junio"),0)),0)</f>
        <v>52</v>
      </c>
      <c r="Z41" s="23" cm="1">
        <f t="array" ref="Z41">IFERROR(INDEX(ejecuciones[Column1.ejecutado],MATCH(1,(ejecuciones[Column1.codigoIndicador]=A41)*(ejecuciones[periodo avance]="Septiembre"),0)),0)</f>
        <v>0</v>
      </c>
      <c r="AA41" s="23" cm="1">
        <f t="array" ref="AA41">IFERROR(INDEX(ejecuciones[Column1.ejecutado],MATCH(1,(ejecuciones[Column1.codigoIndicador]=A41)*(ejecuciones[periodo avance]="Diciembre"),0)),0)</f>
        <v>0</v>
      </c>
      <c r="AB41" s="25">
        <f t="shared" si="2"/>
        <v>104</v>
      </c>
      <c r="AC41" s="24">
        <f t="shared" si="3"/>
        <v>2</v>
      </c>
      <c r="AD41" s="25">
        <f t="shared" si="4"/>
        <v>104</v>
      </c>
      <c r="AE41" s="24">
        <f t="shared" si="5"/>
        <v>2</v>
      </c>
      <c r="AF41" s="26">
        <f t="shared" si="6"/>
        <v>2</v>
      </c>
      <c r="AG41" s="27" cm="1">
        <f t="array" ref="AG41">IFERROR(INDEX(ejecuciones[Column1.presupuestoProyectado],MATCH(1,(ejecuciones[Column1.codigoIndicador]=A41)*(ejecuciones[Column1.fechaDiligenciamiento]=_xlfn.MAXIFS(ejecuciones[Column1.fechaDiligenciamiento],ejecuciones[Column1.codigoIndicador],A41)),0)),0)</f>
        <v>550000000</v>
      </c>
      <c r="AH41" s="28"/>
      <c r="AI41" s="29" cm="1">
        <f t="array" ref="AI41">IFERROR(INDEX(ejecuciones[Column1.presupuestoEjecutado],MATCH(1,(ejecuciones[Column1.codigoIndicador]=A41)*(ejecuciones[Column1.fechaDiligenciamiento]=_xlfn.MAXIFS(ejecuciones[Column1.fechaDiligenciamiento],ejecuciones[Column1.codigoIndicador],A41)),0)),0)</f>
        <v>137500000</v>
      </c>
      <c r="AJ41" s="26">
        <f t="shared" si="7"/>
        <v>0.25</v>
      </c>
    </row>
    <row r="42" spans="1:36" ht="87" x14ac:dyDescent="0.35">
      <c r="A42" s="17">
        <v>41</v>
      </c>
      <c r="B42" s="18" t="s">
        <v>40</v>
      </c>
      <c r="C42" s="18" t="s">
        <v>29</v>
      </c>
      <c r="D42" s="18" t="s">
        <v>698</v>
      </c>
      <c r="E42" s="18" t="s">
        <v>35</v>
      </c>
      <c r="F42" s="18">
        <v>3301</v>
      </c>
      <c r="G42" s="18" t="s">
        <v>580</v>
      </c>
      <c r="H42" s="18" t="s">
        <v>74</v>
      </c>
      <c r="I42" s="18">
        <v>54</v>
      </c>
      <c r="J42" s="18" t="s">
        <v>313</v>
      </c>
      <c r="K42" s="19">
        <v>3301075</v>
      </c>
      <c r="L42" s="20" t="s">
        <v>785</v>
      </c>
      <c r="M42" s="18" t="s">
        <v>785</v>
      </c>
      <c r="N42" s="18" t="s">
        <v>1160</v>
      </c>
      <c r="O42" s="21" t="s">
        <v>208</v>
      </c>
      <c r="P42" s="21">
        <v>2023</v>
      </c>
      <c r="Q42" s="21" t="s">
        <v>40</v>
      </c>
      <c r="R42" s="22">
        <v>17</v>
      </c>
      <c r="S42" s="21">
        <v>52</v>
      </c>
      <c r="T42" s="23"/>
      <c r="U42" s="24">
        <f t="shared" si="0"/>
        <v>0</v>
      </c>
      <c r="V42" s="23"/>
      <c r="W42" s="24">
        <f t="shared" si="1"/>
        <v>0</v>
      </c>
      <c r="X42" s="23" cm="1">
        <f t="array" ref="X42">IFERROR(INDEX(ejecuciones[Column1.ejecutado],MATCH(1,(ejecuciones[Column1.codigoIndicador]=A42)*(ejecuciones[periodo avance]="Marzo"),0)),0)</f>
        <v>0</v>
      </c>
      <c r="Y42" s="23" cm="1">
        <f t="array" ref="Y42">IFERROR(INDEX(ejecuciones[Column1.ejecutado],MATCH(1,(ejecuciones[Column1.codigoIndicador]=A42)*(ejecuciones[periodo avance]="Junio"),0)),0)</f>
        <v>52</v>
      </c>
      <c r="Z42" s="23" cm="1">
        <f t="array" ref="Z42">IFERROR(INDEX(ejecuciones[Column1.ejecutado],MATCH(1,(ejecuciones[Column1.codigoIndicador]=A42)*(ejecuciones[periodo avance]="Septiembre"),0)),0)</f>
        <v>0</v>
      </c>
      <c r="AA42" s="23" cm="1">
        <f t="array" ref="AA42">IFERROR(INDEX(ejecuciones[Column1.ejecutado],MATCH(1,(ejecuciones[Column1.codigoIndicador]=A42)*(ejecuciones[periodo avance]="Diciembre"),0)),0)</f>
        <v>0</v>
      </c>
      <c r="AB42" s="25">
        <f t="shared" si="2"/>
        <v>52</v>
      </c>
      <c r="AC42" s="24">
        <f t="shared" si="3"/>
        <v>1</v>
      </c>
      <c r="AD42" s="25">
        <f t="shared" si="4"/>
        <v>52</v>
      </c>
      <c r="AE42" s="24">
        <f t="shared" si="5"/>
        <v>3.0588235294117645</v>
      </c>
      <c r="AF42" s="26">
        <f t="shared" si="6"/>
        <v>1</v>
      </c>
      <c r="AG42" s="27" cm="1">
        <f t="array" ref="AG42">IFERROR(INDEX(ejecuciones[Column1.presupuestoProyectado],MATCH(1,(ejecuciones[Column1.codigoIndicador]=A42)*(ejecuciones[Column1.fechaDiligenciamiento]=_xlfn.MAXIFS(ejecuciones[Column1.fechaDiligenciamiento],ejecuciones[Column1.codigoIndicador],A42)),0)),0)</f>
        <v>658760947</v>
      </c>
      <c r="AH42" s="28"/>
      <c r="AI42" s="29" cm="1">
        <f t="array" ref="AI42">IFERROR(INDEX(ejecuciones[Column1.presupuestoEjecutado],MATCH(1,(ejecuciones[Column1.codigoIndicador]=A42)*(ejecuciones[Column1.fechaDiligenciamiento]=_xlfn.MAXIFS(ejecuciones[Column1.fechaDiligenciamiento],ejecuciones[Column1.codigoIndicador],A42)),0)),0)</f>
        <v>400060947</v>
      </c>
      <c r="AJ42" s="26">
        <f t="shared" si="7"/>
        <v>0.60729305345418416</v>
      </c>
    </row>
    <row r="43" spans="1:36" ht="58" x14ac:dyDescent="0.35">
      <c r="A43" s="17">
        <v>42</v>
      </c>
      <c r="B43" s="18" t="s">
        <v>40</v>
      </c>
      <c r="C43" s="18" t="s">
        <v>31</v>
      </c>
      <c r="D43" s="18" t="s">
        <v>699</v>
      </c>
      <c r="E43" s="18" t="s">
        <v>639</v>
      </c>
      <c r="F43" s="18">
        <v>3502</v>
      </c>
      <c r="G43" s="18" t="s">
        <v>582</v>
      </c>
      <c r="H43" s="18" t="s">
        <v>75</v>
      </c>
      <c r="I43" s="18">
        <v>56</v>
      </c>
      <c r="J43" s="18" t="s">
        <v>314</v>
      </c>
      <c r="K43" s="19">
        <v>3502007</v>
      </c>
      <c r="L43" s="20" t="s">
        <v>786</v>
      </c>
      <c r="M43" s="18" t="s">
        <v>973</v>
      </c>
      <c r="N43" s="18" t="s">
        <v>1160</v>
      </c>
      <c r="O43" s="21">
        <v>0</v>
      </c>
      <c r="P43" s="21">
        <v>2023</v>
      </c>
      <c r="Q43" s="21" t="s">
        <v>40</v>
      </c>
      <c r="R43" s="22">
        <v>35</v>
      </c>
      <c r="S43" s="21">
        <v>140</v>
      </c>
      <c r="T43" s="23"/>
      <c r="U43" s="24">
        <f t="shared" si="0"/>
        <v>0</v>
      </c>
      <c r="V43" s="23"/>
      <c r="W43" s="24">
        <f t="shared" si="1"/>
        <v>0</v>
      </c>
      <c r="X43" s="23" cm="1">
        <f t="array" ref="X43">IFERROR(INDEX(ejecuciones[Column1.ejecutado],MATCH(1,(ejecuciones[Column1.codigoIndicador]=A43)*(ejecuciones[periodo avance]="Marzo"),0)),0)</f>
        <v>18</v>
      </c>
      <c r="Y43" s="23" cm="1">
        <f t="array" ref="Y43">IFERROR(INDEX(ejecuciones[Column1.ejecutado],MATCH(1,(ejecuciones[Column1.codigoIndicador]=A43)*(ejecuciones[periodo avance]="Junio"),0)),0)</f>
        <v>14</v>
      </c>
      <c r="Z43" s="23" cm="1">
        <f t="array" ref="Z43">IFERROR(INDEX(ejecuciones[Column1.ejecutado],MATCH(1,(ejecuciones[Column1.codigoIndicador]=A43)*(ejecuciones[periodo avance]="Septiembre"),0)),0)</f>
        <v>0</v>
      </c>
      <c r="AA43" s="23" cm="1">
        <f t="array" ref="AA43">IFERROR(INDEX(ejecuciones[Column1.ejecutado],MATCH(1,(ejecuciones[Column1.codigoIndicador]=A43)*(ejecuciones[periodo avance]="Diciembre"),0)),0)</f>
        <v>0</v>
      </c>
      <c r="AB43" s="25">
        <f t="shared" si="2"/>
        <v>32</v>
      </c>
      <c r="AC43" s="24">
        <f t="shared" si="3"/>
        <v>0.22857142857142856</v>
      </c>
      <c r="AD43" s="25">
        <f t="shared" si="4"/>
        <v>32</v>
      </c>
      <c r="AE43" s="24">
        <f t="shared" si="5"/>
        <v>0.91428571428571426</v>
      </c>
      <c r="AF43" s="26">
        <f t="shared" si="6"/>
        <v>0.22857142857142856</v>
      </c>
      <c r="AG43" s="27" cm="1">
        <f t="array" ref="AG43">IFERROR(INDEX(ejecuciones[Column1.presupuestoProyectado],MATCH(1,(ejecuciones[Column1.codigoIndicador]=A43)*(ejecuciones[Column1.fechaDiligenciamiento]=_xlfn.MAXIFS(ejecuciones[Column1.fechaDiligenciamiento],ejecuciones[Column1.codigoIndicador],A43)),0)),0)</f>
        <v>0</v>
      </c>
      <c r="AH43" s="28"/>
      <c r="AI43" s="29" cm="1">
        <f t="array" ref="AI43">IFERROR(INDEX(ejecuciones[Column1.presupuestoEjecutado],MATCH(1,(ejecuciones[Column1.codigoIndicador]=A43)*(ejecuciones[Column1.fechaDiligenciamiento]=_xlfn.MAXIFS(ejecuciones[Column1.fechaDiligenciamiento],ejecuciones[Column1.codigoIndicador],A43)),0)),0)</f>
        <v>0</v>
      </c>
      <c r="AJ43" s="26">
        <f t="shared" si="7"/>
        <v>0</v>
      </c>
    </row>
    <row r="44" spans="1:36" ht="58" x14ac:dyDescent="0.35">
      <c r="A44" s="17">
        <v>43</v>
      </c>
      <c r="B44" s="18" t="s">
        <v>40</v>
      </c>
      <c r="C44" s="18" t="s">
        <v>31</v>
      </c>
      <c r="D44" s="18" t="s">
        <v>699</v>
      </c>
      <c r="E44" s="18" t="s">
        <v>639</v>
      </c>
      <c r="F44" s="18">
        <v>3502</v>
      </c>
      <c r="G44" s="18" t="s">
        <v>582</v>
      </c>
      <c r="H44" s="18" t="s">
        <v>75</v>
      </c>
      <c r="I44" s="18">
        <v>57</v>
      </c>
      <c r="J44" s="18" t="s">
        <v>315</v>
      </c>
      <c r="K44" s="19">
        <v>3502047</v>
      </c>
      <c r="L44" s="20" t="s">
        <v>787</v>
      </c>
      <c r="M44" s="18" t="s">
        <v>974</v>
      </c>
      <c r="N44" s="18" t="s">
        <v>1160</v>
      </c>
      <c r="O44" s="21">
        <v>2</v>
      </c>
      <c r="P44" s="21">
        <v>2024</v>
      </c>
      <c r="Q44" s="21" t="s">
        <v>40</v>
      </c>
      <c r="R44" s="22">
        <v>2</v>
      </c>
      <c r="S44" s="21">
        <v>8</v>
      </c>
      <c r="T44" s="23"/>
      <c r="U44" s="24">
        <f t="shared" si="0"/>
        <v>0</v>
      </c>
      <c r="V44" s="23"/>
      <c r="W44" s="24">
        <f t="shared" si="1"/>
        <v>0</v>
      </c>
      <c r="X44" s="23" cm="1">
        <f t="array" ref="X44">IFERROR(INDEX(ejecuciones[Column1.ejecutado],MATCH(1,(ejecuciones[Column1.codigoIndicador]=A44)*(ejecuciones[periodo avance]="Marzo"),0)),0)</f>
        <v>0</v>
      </c>
      <c r="Y44" s="23" cm="1">
        <f t="array" ref="Y44">IFERROR(INDEX(ejecuciones[Column1.ejecutado],MATCH(1,(ejecuciones[Column1.codigoIndicador]=A44)*(ejecuciones[periodo avance]="Junio"),0)),0)</f>
        <v>0</v>
      </c>
      <c r="Z44" s="23" cm="1">
        <f t="array" ref="Z44">IFERROR(INDEX(ejecuciones[Column1.ejecutado],MATCH(1,(ejecuciones[Column1.codigoIndicador]=A44)*(ejecuciones[periodo avance]="Septiembre"),0)),0)</f>
        <v>0</v>
      </c>
      <c r="AA44" s="23" cm="1">
        <f t="array" ref="AA44">IFERROR(INDEX(ejecuciones[Column1.ejecutado],MATCH(1,(ejecuciones[Column1.codigoIndicador]=A44)*(ejecuciones[periodo avance]="Diciembre"),0)),0)</f>
        <v>0</v>
      </c>
      <c r="AB44" s="25">
        <f t="shared" si="2"/>
        <v>0</v>
      </c>
      <c r="AC44" s="24">
        <f t="shared" si="3"/>
        <v>0</v>
      </c>
      <c r="AD44" s="25">
        <f t="shared" si="4"/>
        <v>0</v>
      </c>
      <c r="AE44" s="24">
        <f t="shared" si="5"/>
        <v>0</v>
      </c>
      <c r="AF44" s="26">
        <f t="shared" si="6"/>
        <v>0</v>
      </c>
      <c r="AG44" s="27" cm="1">
        <f t="array" ref="AG44">IFERROR(INDEX(ejecuciones[Column1.presupuestoProyectado],MATCH(1,(ejecuciones[Column1.codigoIndicador]=A44)*(ejecuciones[Column1.fechaDiligenciamiento]=_xlfn.MAXIFS(ejecuciones[Column1.fechaDiligenciamiento],ejecuciones[Column1.codigoIndicador],A44)),0)),0)</f>
        <v>0</v>
      </c>
      <c r="AH44" s="28"/>
      <c r="AI44" s="29" cm="1">
        <f t="array" ref="AI44">IFERROR(INDEX(ejecuciones[Column1.presupuestoEjecutado],MATCH(1,(ejecuciones[Column1.codigoIndicador]=A44)*(ejecuciones[Column1.fechaDiligenciamiento]=_xlfn.MAXIFS(ejecuciones[Column1.fechaDiligenciamiento],ejecuciones[Column1.codigoIndicador],A44)),0)),0)</f>
        <v>0</v>
      </c>
      <c r="AJ44" s="26">
        <f t="shared" si="7"/>
        <v>0</v>
      </c>
    </row>
    <row r="45" spans="1:36" ht="58" x14ac:dyDescent="0.35">
      <c r="A45" s="17">
        <v>44</v>
      </c>
      <c r="B45" s="18" t="s">
        <v>40</v>
      </c>
      <c r="C45" s="18" t="s">
        <v>31</v>
      </c>
      <c r="D45" s="18" t="s">
        <v>699</v>
      </c>
      <c r="E45" s="18" t="s">
        <v>639</v>
      </c>
      <c r="F45" s="18">
        <v>3502</v>
      </c>
      <c r="G45" s="18" t="s">
        <v>582</v>
      </c>
      <c r="H45" s="18" t="s">
        <v>75</v>
      </c>
      <c r="I45" s="18">
        <v>58</v>
      </c>
      <c r="J45" s="18" t="s">
        <v>316</v>
      </c>
      <c r="K45" s="19">
        <v>3502039</v>
      </c>
      <c r="L45" s="20" t="s">
        <v>788</v>
      </c>
      <c r="M45" s="18" t="s">
        <v>975</v>
      </c>
      <c r="N45" s="18" t="s">
        <v>1160</v>
      </c>
      <c r="O45" s="21">
        <v>16</v>
      </c>
      <c r="P45" s="21">
        <v>2023</v>
      </c>
      <c r="Q45" s="21" t="s">
        <v>40</v>
      </c>
      <c r="R45" s="22">
        <v>2</v>
      </c>
      <c r="S45" s="21">
        <v>8</v>
      </c>
      <c r="T45" s="23"/>
      <c r="U45" s="24">
        <f t="shared" si="0"/>
        <v>0</v>
      </c>
      <c r="V45" s="23"/>
      <c r="W45" s="24">
        <f t="shared" si="1"/>
        <v>0</v>
      </c>
      <c r="X45" s="23" cm="1">
        <f t="array" ref="X45">IFERROR(INDEX(ejecuciones[Column1.ejecutado],MATCH(1,(ejecuciones[Column1.codigoIndicador]=A45)*(ejecuciones[periodo avance]="Marzo"),0)),0)</f>
        <v>0</v>
      </c>
      <c r="Y45" s="23" cm="1">
        <f t="array" ref="Y45">IFERROR(INDEX(ejecuciones[Column1.ejecutado],MATCH(1,(ejecuciones[Column1.codigoIndicador]=A45)*(ejecuciones[periodo avance]="Junio"),0)),0)</f>
        <v>2</v>
      </c>
      <c r="Z45" s="23" cm="1">
        <f t="array" ref="Z45">IFERROR(INDEX(ejecuciones[Column1.ejecutado],MATCH(1,(ejecuciones[Column1.codigoIndicador]=A45)*(ejecuciones[periodo avance]="Septiembre"),0)),0)</f>
        <v>0</v>
      </c>
      <c r="AA45" s="23" cm="1">
        <f t="array" ref="AA45">IFERROR(INDEX(ejecuciones[Column1.ejecutado],MATCH(1,(ejecuciones[Column1.codigoIndicador]=A45)*(ejecuciones[periodo avance]="Diciembre"),0)),0)</f>
        <v>0</v>
      </c>
      <c r="AB45" s="25">
        <f t="shared" si="2"/>
        <v>2</v>
      </c>
      <c r="AC45" s="24">
        <f t="shared" si="3"/>
        <v>0.25</v>
      </c>
      <c r="AD45" s="25">
        <f t="shared" si="4"/>
        <v>2</v>
      </c>
      <c r="AE45" s="24">
        <f t="shared" si="5"/>
        <v>1</v>
      </c>
      <c r="AF45" s="26">
        <f t="shared" si="6"/>
        <v>0.25</v>
      </c>
      <c r="AG45" s="27" cm="1">
        <f t="array" ref="AG45">IFERROR(INDEX(ejecuciones[Column1.presupuestoProyectado],MATCH(1,(ejecuciones[Column1.codigoIndicador]=A45)*(ejecuciones[Column1.fechaDiligenciamiento]=_xlfn.MAXIFS(ejecuciones[Column1.fechaDiligenciamiento],ejecuciones[Column1.codigoIndicador],A45)),0)),0)</f>
        <v>0</v>
      </c>
      <c r="AH45" s="28"/>
      <c r="AI45" s="29" cm="1">
        <f t="array" ref="AI45">IFERROR(INDEX(ejecuciones[Column1.presupuestoEjecutado],MATCH(1,(ejecuciones[Column1.codigoIndicador]=A45)*(ejecuciones[Column1.fechaDiligenciamiento]=_xlfn.MAXIFS(ejecuciones[Column1.fechaDiligenciamiento],ejecuciones[Column1.codigoIndicador],A45)),0)),0)</f>
        <v>0</v>
      </c>
      <c r="AJ45" s="26">
        <f t="shared" si="7"/>
        <v>0</v>
      </c>
    </row>
    <row r="46" spans="1:36" ht="101.5" x14ac:dyDescent="0.35">
      <c r="A46" s="17">
        <v>45</v>
      </c>
      <c r="B46" s="18" t="s">
        <v>40</v>
      </c>
      <c r="C46" s="18" t="s">
        <v>31</v>
      </c>
      <c r="D46" s="18" t="s">
        <v>699</v>
      </c>
      <c r="E46" s="18" t="s">
        <v>639</v>
      </c>
      <c r="F46" s="18">
        <v>3502</v>
      </c>
      <c r="G46" s="18" t="s">
        <v>582</v>
      </c>
      <c r="H46" s="18" t="s">
        <v>75</v>
      </c>
      <c r="I46" s="18">
        <v>59</v>
      </c>
      <c r="J46" s="18" t="s">
        <v>317</v>
      </c>
      <c r="K46" s="19">
        <v>3502046</v>
      </c>
      <c r="L46" s="20" t="s">
        <v>789</v>
      </c>
      <c r="M46" s="18" t="s">
        <v>976</v>
      </c>
      <c r="N46" s="18" t="s">
        <v>1160</v>
      </c>
      <c r="O46" s="21">
        <v>0</v>
      </c>
      <c r="P46" s="21">
        <v>2023</v>
      </c>
      <c r="Q46" s="21" t="s">
        <v>40</v>
      </c>
      <c r="R46" s="22">
        <v>1</v>
      </c>
      <c r="S46" s="21">
        <v>4</v>
      </c>
      <c r="T46" s="23"/>
      <c r="U46" s="24">
        <f t="shared" si="0"/>
        <v>0</v>
      </c>
      <c r="V46" s="23"/>
      <c r="W46" s="24">
        <f t="shared" si="1"/>
        <v>0</v>
      </c>
      <c r="X46" s="23" cm="1">
        <f t="array" ref="X46">IFERROR(INDEX(ejecuciones[Column1.ejecutado],MATCH(1,(ejecuciones[Column1.codigoIndicador]=A46)*(ejecuciones[periodo avance]="Marzo"),0)),0)</f>
        <v>0</v>
      </c>
      <c r="Y46" s="23" cm="1">
        <f t="array" ref="Y46">IFERROR(INDEX(ejecuciones[Column1.ejecutado],MATCH(1,(ejecuciones[Column1.codigoIndicador]=A46)*(ejecuciones[periodo avance]="Junio"),0)),0)</f>
        <v>1</v>
      </c>
      <c r="Z46" s="23" cm="1">
        <f t="array" ref="Z46">IFERROR(INDEX(ejecuciones[Column1.ejecutado],MATCH(1,(ejecuciones[Column1.codigoIndicador]=A46)*(ejecuciones[periodo avance]="Septiembre"),0)),0)</f>
        <v>0</v>
      </c>
      <c r="AA46" s="23" cm="1">
        <f t="array" ref="AA46">IFERROR(INDEX(ejecuciones[Column1.ejecutado],MATCH(1,(ejecuciones[Column1.codigoIndicador]=A46)*(ejecuciones[periodo avance]="Diciembre"),0)),0)</f>
        <v>0</v>
      </c>
      <c r="AB46" s="25">
        <f t="shared" si="2"/>
        <v>1</v>
      </c>
      <c r="AC46" s="24">
        <f t="shared" si="3"/>
        <v>0.25</v>
      </c>
      <c r="AD46" s="25">
        <f t="shared" si="4"/>
        <v>1</v>
      </c>
      <c r="AE46" s="24">
        <f t="shared" si="5"/>
        <v>1</v>
      </c>
      <c r="AF46" s="26">
        <f t="shared" si="6"/>
        <v>0.25</v>
      </c>
      <c r="AG46" s="27" cm="1">
        <f t="array" ref="AG46">IFERROR(INDEX(ejecuciones[Column1.presupuestoProyectado],MATCH(1,(ejecuciones[Column1.codigoIndicador]=A46)*(ejecuciones[Column1.fechaDiligenciamiento]=_xlfn.MAXIFS(ejecuciones[Column1.fechaDiligenciamiento],ejecuciones[Column1.codigoIndicador],A46)),0)),0)</f>
        <v>0</v>
      </c>
      <c r="AH46" s="28"/>
      <c r="AI46" s="29" cm="1">
        <f t="array" ref="AI46">IFERROR(INDEX(ejecuciones[Column1.presupuestoEjecutado],MATCH(1,(ejecuciones[Column1.codigoIndicador]=A46)*(ejecuciones[Column1.fechaDiligenciamiento]=_xlfn.MAXIFS(ejecuciones[Column1.fechaDiligenciamiento],ejecuciones[Column1.codigoIndicador],A46)),0)),0)</f>
        <v>0</v>
      </c>
      <c r="AJ46" s="26">
        <f t="shared" si="7"/>
        <v>0</v>
      </c>
    </row>
    <row r="47" spans="1:36" ht="58" x14ac:dyDescent="0.35">
      <c r="A47" s="17">
        <v>46</v>
      </c>
      <c r="B47" s="18" t="s">
        <v>40</v>
      </c>
      <c r="C47" s="18" t="s">
        <v>31</v>
      </c>
      <c r="D47" s="18" t="s">
        <v>699</v>
      </c>
      <c r="E47" s="18" t="s">
        <v>639</v>
      </c>
      <c r="F47" s="18">
        <v>3502</v>
      </c>
      <c r="G47" s="18" t="s">
        <v>582</v>
      </c>
      <c r="H47" s="18" t="s">
        <v>75</v>
      </c>
      <c r="I47" s="18">
        <v>60</v>
      </c>
      <c r="J47" s="18" t="s">
        <v>316</v>
      </c>
      <c r="K47" s="19">
        <v>3502039</v>
      </c>
      <c r="L47" s="20" t="s">
        <v>788</v>
      </c>
      <c r="M47" s="18" t="s">
        <v>977</v>
      </c>
      <c r="N47" s="18" t="s">
        <v>1160</v>
      </c>
      <c r="O47" s="21">
        <v>0</v>
      </c>
      <c r="P47" s="21">
        <v>2023</v>
      </c>
      <c r="Q47" s="21" t="s">
        <v>40</v>
      </c>
      <c r="R47" s="22">
        <v>1</v>
      </c>
      <c r="S47" s="21">
        <v>1</v>
      </c>
      <c r="T47" s="23"/>
      <c r="U47" s="24">
        <f t="shared" si="0"/>
        <v>0</v>
      </c>
      <c r="V47" s="23"/>
      <c r="W47" s="24">
        <f t="shared" si="1"/>
        <v>0</v>
      </c>
      <c r="X47" s="23" cm="1">
        <f t="array" ref="X47">IFERROR(INDEX(ejecuciones[Column1.ejecutado],MATCH(1,(ejecuciones[Column1.codigoIndicador]=A47)*(ejecuciones[periodo avance]="Marzo"),0)),0)</f>
        <v>0</v>
      </c>
      <c r="Y47" s="23" cm="1">
        <f t="array" ref="Y47">IFERROR(INDEX(ejecuciones[Column1.ejecutado],MATCH(1,(ejecuciones[Column1.codigoIndicador]=A47)*(ejecuciones[periodo avance]="Junio"),0)),0)</f>
        <v>0</v>
      </c>
      <c r="Z47" s="23" cm="1">
        <f t="array" ref="Z47">IFERROR(INDEX(ejecuciones[Column1.ejecutado],MATCH(1,(ejecuciones[Column1.codigoIndicador]=A47)*(ejecuciones[periodo avance]="Septiembre"),0)),0)</f>
        <v>0</v>
      </c>
      <c r="AA47" s="23" cm="1">
        <f t="array" ref="AA47">IFERROR(INDEX(ejecuciones[Column1.ejecutado],MATCH(1,(ejecuciones[Column1.codigoIndicador]=A47)*(ejecuciones[periodo avance]="Diciembre"),0)),0)</f>
        <v>0</v>
      </c>
      <c r="AB47" s="25">
        <f t="shared" si="2"/>
        <v>0</v>
      </c>
      <c r="AC47" s="24">
        <f t="shared" si="3"/>
        <v>0</v>
      </c>
      <c r="AD47" s="25">
        <f t="shared" si="4"/>
        <v>0</v>
      </c>
      <c r="AE47" s="24">
        <f t="shared" si="5"/>
        <v>0</v>
      </c>
      <c r="AF47" s="26">
        <f t="shared" si="6"/>
        <v>0</v>
      </c>
      <c r="AG47" s="27" cm="1">
        <f t="array" ref="AG47">IFERROR(INDEX(ejecuciones[Column1.presupuestoProyectado],MATCH(1,(ejecuciones[Column1.codigoIndicador]=A47)*(ejecuciones[Column1.fechaDiligenciamiento]=_xlfn.MAXIFS(ejecuciones[Column1.fechaDiligenciamiento],ejecuciones[Column1.codigoIndicador],A47)),0)),0)</f>
        <v>0</v>
      </c>
      <c r="AH47" s="28"/>
      <c r="AI47" s="29" cm="1">
        <f t="array" ref="AI47">IFERROR(INDEX(ejecuciones[Column1.presupuestoEjecutado],MATCH(1,(ejecuciones[Column1.codigoIndicador]=A47)*(ejecuciones[Column1.fechaDiligenciamiento]=_xlfn.MAXIFS(ejecuciones[Column1.fechaDiligenciamiento],ejecuciones[Column1.codigoIndicador],A47)),0)),0)</f>
        <v>0</v>
      </c>
      <c r="AJ47" s="26">
        <f t="shared" si="7"/>
        <v>0</v>
      </c>
    </row>
    <row r="48" spans="1:36" ht="58" x14ac:dyDescent="0.35">
      <c r="A48" s="17">
        <v>47</v>
      </c>
      <c r="B48" s="18" t="s">
        <v>40</v>
      </c>
      <c r="C48" s="18" t="s">
        <v>31</v>
      </c>
      <c r="D48" s="18" t="s">
        <v>699</v>
      </c>
      <c r="E48" s="18" t="s">
        <v>639</v>
      </c>
      <c r="F48" s="18">
        <v>3502</v>
      </c>
      <c r="G48" s="18" t="s">
        <v>582</v>
      </c>
      <c r="H48" s="18" t="s">
        <v>75</v>
      </c>
      <c r="I48" s="18">
        <v>62</v>
      </c>
      <c r="J48" s="18" t="s">
        <v>318</v>
      </c>
      <c r="K48" s="19">
        <v>3502007</v>
      </c>
      <c r="L48" s="20" t="s">
        <v>790</v>
      </c>
      <c r="M48" s="18" t="s">
        <v>978</v>
      </c>
      <c r="N48" s="18" t="s">
        <v>1160</v>
      </c>
      <c r="O48" s="21">
        <v>0</v>
      </c>
      <c r="P48" s="21">
        <v>2023</v>
      </c>
      <c r="Q48" s="21" t="s">
        <v>40</v>
      </c>
      <c r="R48" s="22">
        <v>5</v>
      </c>
      <c r="S48" s="21">
        <v>30</v>
      </c>
      <c r="T48" s="23"/>
      <c r="U48" s="24">
        <f t="shared" si="0"/>
        <v>0</v>
      </c>
      <c r="V48" s="23"/>
      <c r="W48" s="24">
        <f t="shared" si="1"/>
        <v>0</v>
      </c>
      <c r="X48" s="23" cm="1">
        <f t="array" ref="X48">IFERROR(INDEX(ejecuciones[Column1.ejecutado],MATCH(1,(ejecuciones[Column1.codigoIndicador]=A48)*(ejecuciones[periodo avance]="Marzo"),0)),0)</f>
        <v>0</v>
      </c>
      <c r="Y48" s="23" cm="1">
        <f t="array" ref="Y48">IFERROR(INDEX(ejecuciones[Column1.ejecutado],MATCH(1,(ejecuciones[Column1.codigoIndicador]=A48)*(ejecuciones[periodo avance]="Junio"),0)),0)</f>
        <v>24</v>
      </c>
      <c r="Z48" s="23" cm="1">
        <f t="array" ref="Z48">IFERROR(INDEX(ejecuciones[Column1.ejecutado],MATCH(1,(ejecuciones[Column1.codigoIndicador]=A48)*(ejecuciones[periodo avance]="Septiembre"),0)),0)</f>
        <v>0</v>
      </c>
      <c r="AA48" s="23" cm="1">
        <f t="array" ref="AA48">IFERROR(INDEX(ejecuciones[Column1.ejecutado],MATCH(1,(ejecuciones[Column1.codigoIndicador]=A48)*(ejecuciones[periodo avance]="Diciembre"),0)),0)</f>
        <v>0</v>
      </c>
      <c r="AB48" s="25">
        <f t="shared" si="2"/>
        <v>24</v>
      </c>
      <c r="AC48" s="24">
        <f t="shared" si="3"/>
        <v>0.8</v>
      </c>
      <c r="AD48" s="25">
        <f t="shared" si="4"/>
        <v>24</v>
      </c>
      <c r="AE48" s="24">
        <f t="shared" si="5"/>
        <v>4.8</v>
      </c>
      <c r="AF48" s="26">
        <f t="shared" si="6"/>
        <v>0.8</v>
      </c>
      <c r="AG48" s="27" cm="1">
        <f t="array" ref="AG48">IFERROR(INDEX(ejecuciones[Column1.presupuestoProyectado],MATCH(1,(ejecuciones[Column1.codigoIndicador]=A48)*(ejecuciones[Column1.fechaDiligenciamiento]=_xlfn.MAXIFS(ejecuciones[Column1.fechaDiligenciamiento],ejecuciones[Column1.codigoIndicador],A48)),0)),0)</f>
        <v>0</v>
      </c>
      <c r="AH48" s="28"/>
      <c r="AI48" s="29" cm="1">
        <f t="array" ref="AI48">IFERROR(INDEX(ejecuciones[Column1.presupuestoEjecutado],MATCH(1,(ejecuciones[Column1.codigoIndicador]=A48)*(ejecuciones[Column1.fechaDiligenciamiento]=_xlfn.MAXIFS(ejecuciones[Column1.fechaDiligenciamiento],ejecuciones[Column1.codigoIndicador],A48)),0)),0)</f>
        <v>0</v>
      </c>
      <c r="AJ48" s="26">
        <f t="shared" si="7"/>
        <v>0</v>
      </c>
    </row>
    <row r="49" spans="1:36" ht="246.5" x14ac:dyDescent="0.35">
      <c r="A49" s="17">
        <v>48</v>
      </c>
      <c r="B49" s="18" t="s">
        <v>40</v>
      </c>
      <c r="C49" s="18" t="s">
        <v>31</v>
      </c>
      <c r="D49" s="18" t="s">
        <v>699</v>
      </c>
      <c r="E49" s="18" t="s">
        <v>639</v>
      </c>
      <c r="F49" s="18">
        <v>3502</v>
      </c>
      <c r="G49" s="18" t="s">
        <v>582</v>
      </c>
      <c r="H49" s="18" t="s">
        <v>75</v>
      </c>
      <c r="I49" s="18">
        <v>63</v>
      </c>
      <c r="J49" s="18" t="s">
        <v>319</v>
      </c>
      <c r="K49" s="19">
        <v>3502009</v>
      </c>
      <c r="L49" s="20" t="s">
        <v>791</v>
      </c>
      <c r="M49" s="18" t="s">
        <v>979</v>
      </c>
      <c r="N49" s="18" t="s">
        <v>1160</v>
      </c>
      <c r="O49" s="21">
        <v>0</v>
      </c>
      <c r="P49" s="21">
        <v>2023</v>
      </c>
      <c r="Q49" s="21" t="s">
        <v>40</v>
      </c>
      <c r="R49" s="22">
        <v>15</v>
      </c>
      <c r="S49" s="21">
        <v>60</v>
      </c>
      <c r="T49" s="23"/>
      <c r="U49" s="24">
        <f t="shared" si="0"/>
        <v>0</v>
      </c>
      <c r="V49" s="23"/>
      <c r="W49" s="24">
        <f t="shared" si="1"/>
        <v>0</v>
      </c>
      <c r="X49" s="23" cm="1">
        <f t="array" ref="X49">IFERROR(INDEX(ejecuciones[Column1.ejecutado],MATCH(1,(ejecuciones[Column1.codigoIndicador]=A49)*(ejecuciones[periodo avance]="Marzo"),0)),0)</f>
        <v>0</v>
      </c>
      <c r="Y49" s="23" cm="1">
        <f t="array" ref="Y49">IFERROR(INDEX(ejecuciones[Column1.ejecutado],MATCH(1,(ejecuciones[Column1.codigoIndicador]=A49)*(ejecuciones[periodo avance]="Junio"),0)),0)</f>
        <v>0</v>
      </c>
      <c r="Z49" s="23" cm="1">
        <f t="array" ref="Z49">IFERROR(INDEX(ejecuciones[Column1.ejecutado],MATCH(1,(ejecuciones[Column1.codigoIndicador]=A49)*(ejecuciones[periodo avance]="Septiembre"),0)),0)</f>
        <v>0</v>
      </c>
      <c r="AA49" s="23" cm="1">
        <f t="array" ref="AA49">IFERROR(INDEX(ejecuciones[Column1.ejecutado],MATCH(1,(ejecuciones[Column1.codigoIndicador]=A49)*(ejecuciones[periodo avance]="Diciembre"),0)),0)</f>
        <v>0</v>
      </c>
      <c r="AB49" s="25">
        <f t="shared" si="2"/>
        <v>0</v>
      </c>
      <c r="AC49" s="24">
        <f t="shared" si="3"/>
        <v>0</v>
      </c>
      <c r="AD49" s="25">
        <f t="shared" si="4"/>
        <v>0</v>
      </c>
      <c r="AE49" s="24">
        <f t="shared" si="5"/>
        <v>0</v>
      </c>
      <c r="AF49" s="26">
        <f t="shared" si="6"/>
        <v>0</v>
      </c>
      <c r="AG49" s="27" cm="1">
        <f t="array" ref="AG49">IFERROR(INDEX(ejecuciones[Column1.presupuestoProyectado],MATCH(1,(ejecuciones[Column1.codigoIndicador]=A49)*(ejecuciones[Column1.fechaDiligenciamiento]=_xlfn.MAXIFS(ejecuciones[Column1.fechaDiligenciamiento],ejecuciones[Column1.codigoIndicador],A49)),0)),0)</f>
        <v>0</v>
      </c>
      <c r="AH49" s="28"/>
      <c r="AI49" s="29" cm="1">
        <f t="array" ref="AI49">IFERROR(INDEX(ejecuciones[Column1.presupuestoEjecutado],MATCH(1,(ejecuciones[Column1.codigoIndicador]=A49)*(ejecuciones[Column1.fechaDiligenciamiento]=_xlfn.MAXIFS(ejecuciones[Column1.fechaDiligenciamiento],ejecuciones[Column1.codigoIndicador],A49)),0)),0)</f>
        <v>0</v>
      </c>
      <c r="AJ49" s="26">
        <f t="shared" si="7"/>
        <v>0</v>
      </c>
    </row>
    <row r="50" spans="1:36" ht="58" x14ac:dyDescent="0.35">
      <c r="A50" s="17">
        <v>49</v>
      </c>
      <c r="B50" s="18" t="s">
        <v>40</v>
      </c>
      <c r="C50" s="18" t="s">
        <v>31</v>
      </c>
      <c r="D50" s="18" t="s">
        <v>699</v>
      </c>
      <c r="E50" s="18" t="s">
        <v>639</v>
      </c>
      <c r="F50" s="18">
        <v>3502</v>
      </c>
      <c r="G50" s="18" t="s">
        <v>582</v>
      </c>
      <c r="H50" s="18" t="s">
        <v>75</v>
      </c>
      <c r="I50" s="18">
        <v>64</v>
      </c>
      <c r="J50" s="18" t="s">
        <v>316</v>
      </c>
      <c r="K50" s="19">
        <v>3502039</v>
      </c>
      <c r="L50" s="20" t="s">
        <v>788</v>
      </c>
      <c r="M50" s="18" t="s">
        <v>940</v>
      </c>
      <c r="N50" s="18" t="s">
        <v>1160</v>
      </c>
      <c r="O50" s="21">
        <v>0</v>
      </c>
      <c r="P50" s="21">
        <v>2023</v>
      </c>
      <c r="Q50" s="21" t="s">
        <v>40</v>
      </c>
      <c r="R50" s="22">
        <v>2</v>
      </c>
      <c r="S50" s="21">
        <v>8</v>
      </c>
      <c r="T50" s="23"/>
      <c r="U50" s="24">
        <f t="shared" si="0"/>
        <v>0</v>
      </c>
      <c r="V50" s="23"/>
      <c r="W50" s="24">
        <f t="shared" si="1"/>
        <v>0</v>
      </c>
      <c r="X50" s="23" cm="1">
        <f t="array" ref="X50">IFERROR(INDEX(ejecuciones[Column1.ejecutado],MATCH(1,(ejecuciones[Column1.codigoIndicador]=A50)*(ejecuciones[periodo avance]="Marzo"),0)),0)</f>
        <v>1</v>
      </c>
      <c r="Y50" s="23" cm="1">
        <f t="array" ref="Y50">IFERROR(INDEX(ejecuciones[Column1.ejecutado],MATCH(1,(ejecuciones[Column1.codigoIndicador]=A50)*(ejecuciones[periodo avance]="Junio"),0)),0)</f>
        <v>4</v>
      </c>
      <c r="Z50" s="23" cm="1">
        <f t="array" ref="Z50">IFERROR(INDEX(ejecuciones[Column1.ejecutado],MATCH(1,(ejecuciones[Column1.codigoIndicador]=A50)*(ejecuciones[periodo avance]="Septiembre"),0)),0)</f>
        <v>0</v>
      </c>
      <c r="AA50" s="23" cm="1">
        <f t="array" ref="AA50">IFERROR(INDEX(ejecuciones[Column1.ejecutado],MATCH(1,(ejecuciones[Column1.codigoIndicador]=A50)*(ejecuciones[periodo avance]="Diciembre"),0)),0)</f>
        <v>0</v>
      </c>
      <c r="AB50" s="25">
        <f t="shared" si="2"/>
        <v>5</v>
      </c>
      <c r="AC50" s="24">
        <f t="shared" si="3"/>
        <v>0.625</v>
      </c>
      <c r="AD50" s="25">
        <f t="shared" si="4"/>
        <v>5</v>
      </c>
      <c r="AE50" s="24">
        <f t="shared" si="5"/>
        <v>2.5</v>
      </c>
      <c r="AF50" s="26">
        <f t="shared" si="6"/>
        <v>0.625</v>
      </c>
      <c r="AG50" s="27" cm="1">
        <f t="array" ref="AG50">IFERROR(INDEX(ejecuciones[Column1.presupuestoProyectado],MATCH(1,(ejecuciones[Column1.codigoIndicador]=A50)*(ejecuciones[Column1.fechaDiligenciamiento]=_xlfn.MAXIFS(ejecuciones[Column1.fechaDiligenciamiento],ejecuciones[Column1.codigoIndicador],A50)),0)),0)</f>
        <v>0</v>
      </c>
      <c r="AH50" s="28"/>
      <c r="AI50" s="29" cm="1">
        <f t="array" ref="AI50">IFERROR(INDEX(ejecuciones[Column1.presupuestoEjecutado],MATCH(1,(ejecuciones[Column1.codigoIndicador]=A50)*(ejecuciones[Column1.fechaDiligenciamiento]=_xlfn.MAXIFS(ejecuciones[Column1.fechaDiligenciamiento],ejecuciones[Column1.codigoIndicador],A50)),0)),0)</f>
        <v>0</v>
      </c>
      <c r="AJ50" s="26">
        <f t="shared" si="7"/>
        <v>0</v>
      </c>
    </row>
    <row r="51" spans="1:36" ht="58" x14ac:dyDescent="0.35">
      <c r="A51" s="17">
        <v>50</v>
      </c>
      <c r="B51" s="18" t="s">
        <v>40</v>
      </c>
      <c r="C51" s="18" t="s">
        <v>31</v>
      </c>
      <c r="D51" s="18" t="s">
        <v>699</v>
      </c>
      <c r="E51" s="18" t="s">
        <v>639</v>
      </c>
      <c r="F51" s="18">
        <v>3502</v>
      </c>
      <c r="G51" s="18" t="s">
        <v>582</v>
      </c>
      <c r="H51" s="18" t="s">
        <v>75</v>
      </c>
      <c r="I51" s="18">
        <v>65</v>
      </c>
      <c r="J51" s="18" t="s">
        <v>316</v>
      </c>
      <c r="K51" s="19">
        <v>3502039</v>
      </c>
      <c r="L51" s="20" t="s">
        <v>788</v>
      </c>
      <c r="M51" s="18" t="s">
        <v>977</v>
      </c>
      <c r="N51" s="18" t="s">
        <v>1160</v>
      </c>
      <c r="O51" s="21">
        <v>0</v>
      </c>
      <c r="P51" s="21">
        <v>2023</v>
      </c>
      <c r="Q51" s="21" t="s">
        <v>40</v>
      </c>
      <c r="R51" s="22">
        <v>1</v>
      </c>
      <c r="S51" s="21">
        <v>5</v>
      </c>
      <c r="T51" s="23"/>
      <c r="U51" s="24">
        <f t="shared" si="0"/>
        <v>0</v>
      </c>
      <c r="V51" s="23"/>
      <c r="W51" s="24">
        <f t="shared" si="1"/>
        <v>0</v>
      </c>
      <c r="X51" s="23" cm="1">
        <f t="array" ref="X51">IFERROR(INDEX(ejecuciones[Column1.ejecutado],MATCH(1,(ejecuciones[Column1.codigoIndicador]=A51)*(ejecuciones[periodo avance]="Marzo"),0)),0)</f>
        <v>1</v>
      </c>
      <c r="Y51" s="23" cm="1">
        <f t="array" ref="Y51">IFERROR(INDEX(ejecuciones[Column1.ejecutado],MATCH(1,(ejecuciones[Column1.codigoIndicador]=A51)*(ejecuciones[periodo avance]="Junio"),0)),0)</f>
        <v>2</v>
      </c>
      <c r="Z51" s="23" cm="1">
        <f t="array" ref="Z51">IFERROR(INDEX(ejecuciones[Column1.ejecutado],MATCH(1,(ejecuciones[Column1.codigoIndicador]=A51)*(ejecuciones[periodo avance]="Septiembre"),0)),0)</f>
        <v>0</v>
      </c>
      <c r="AA51" s="23" cm="1">
        <f t="array" ref="AA51">IFERROR(INDEX(ejecuciones[Column1.ejecutado],MATCH(1,(ejecuciones[Column1.codigoIndicador]=A51)*(ejecuciones[periodo avance]="Diciembre"),0)),0)</f>
        <v>0</v>
      </c>
      <c r="AB51" s="25">
        <f t="shared" si="2"/>
        <v>3</v>
      </c>
      <c r="AC51" s="24">
        <f t="shared" si="3"/>
        <v>0.6</v>
      </c>
      <c r="AD51" s="25">
        <f t="shared" si="4"/>
        <v>3</v>
      </c>
      <c r="AE51" s="24">
        <f t="shared" si="5"/>
        <v>3</v>
      </c>
      <c r="AF51" s="26">
        <f t="shared" si="6"/>
        <v>0.6</v>
      </c>
      <c r="AG51" s="27" cm="1">
        <f t="array" ref="AG51">IFERROR(INDEX(ejecuciones[Column1.presupuestoProyectado],MATCH(1,(ejecuciones[Column1.codigoIndicador]=A51)*(ejecuciones[Column1.fechaDiligenciamiento]=_xlfn.MAXIFS(ejecuciones[Column1.fechaDiligenciamiento],ejecuciones[Column1.codigoIndicador],A51)),0)),0)</f>
        <v>0</v>
      </c>
      <c r="AH51" s="28"/>
      <c r="AI51" s="29" cm="1">
        <f t="array" ref="AI51">IFERROR(INDEX(ejecuciones[Column1.presupuestoEjecutado],MATCH(1,(ejecuciones[Column1.codigoIndicador]=A51)*(ejecuciones[Column1.fechaDiligenciamiento]=_xlfn.MAXIFS(ejecuciones[Column1.fechaDiligenciamiento],ejecuciones[Column1.codigoIndicador],A51)),0)),0)</f>
        <v>0</v>
      </c>
      <c r="AJ51" s="26">
        <f t="shared" si="7"/>
        <v>0</v>
      </c>
    </row>
    <row r="52" spans="1:36" ht="58" x14ac:dyDescent="0.35">
      <c r="A52" s="17">
        <v>51</v>
      </c>
      <c r="B52" s="18" t="s">
        <v>40</v>
      </c>
      <c r="C52" s="18" t="s">
        <v>31</v>
      </c>
      <c r="D52" s="18" t="s">
        <v>699</v>
      </c>
      <c r="E52" s="18" t="s">
        <v>639</v>
      </c>
      <c r="F52" s="18">
        <v>3502</v>
      </c>
      <c r="G52" s="18" t="s">
        <v>582</v>
      </c>
      <c r="H52" s="18" t="s">
        <v>75</v>
      </c>
      <c r="I52" s="18">
        <v>66</v>
      </c>
      <c r="J52" s="18" t="s">
        <v>316</v>
      </c>
      <c r="K52" s="19">
        <v>3502039</v>
      </c>
      <c r="L52" s="20" t="s">
        <v>788</v>
      </c>
      <c r="M52" s="18" t="s">
        <v>980</v>
      </c>
      <c r="N52" s="18" t="s">
        <v>1160</v>
      </c>
      <c r="O52" s="21">
        <v>0</v>
      </c>
      <c r="P52" s="21">
        <v>2023</v>
      </c>
      <c r="Q52" s="21" t="s">
        <v>40</v>
      </c>
      <c r="R52" s="22">
        <v>1</v>
      </c>
      <c r="S52" s="21">
        <v>4</v>
      </c>
      <c r="T52" s="23"/>
      <c r="U52" s="24">
        <f t="shared" si="0"/>
        <v>0</v>
      </c>
      <c r="V52" s="23"/>
      <c r="W52" s="24">
        <f t="shared" si="1"/>
        <v>0</v>
      </c>
      <c r="X52" s="23" cm="1">
        <f t="array" ref="X52">IFERROR(INDEX(ejecuciones[Column1.ejecutado],MATCH(1,(ejecuciones[Column1.codigoIndicador]=A52)*(ejecuciones[periodo avance]="Marzo"),0)),0)</f>
        <v>1</v>
      </c>
      <c r="Y52" s="23" cm="1">
        <f t="array" ref="Y52">IFERROR(INDEX(ejecuciones[Column1.ejecutado],MATCH(1,(ejecuciones[Column1.codigoIndicador]=A52)*(ejecuciones[periodo avance]="Junio"),0)),0)</f>
        <v>2</v>
      </c>
      <c r="Z52" s="23" cm="1">
        <f t="array" ref="Z52">IFERROR(INDEX(ejecuciones[Column1.ejecutado],MATCH(1,(ejecuciones[Column1.codigoIndicador]=A52)*(ejecuciones[periodo avance]="Septiembre"),0)),0)</f>
        <v>0</v>
      </c>
      <c r="AA52" s="23" cm="1">
        <f t="array" ref="AA52">IFERROR(INDEX(ejecuciones[Column1.ejecutado],MATCH(1,(ejecuciones[Column1.codigoIndicador]=A52)*(ejecuciones[periodo avance]="Diciembre"),0)),0)</f>
        <v>0</v>
      </c>
      <c r="AB52" s="25">
        <f t="shared" si="2"/>
        <v>3</v>
      </c>
      <c r="AC52" s="24">
        <f t="shared" si="3"/>
        <v>0.75</v>
      </c>
      <c r="AD52" s="25">
        <f t="shared" si="4"/>
        <v>3</v>
      </c>
      <c r="AE52" s="24">
        <f t="shared" si="5"/>
        <v>3</v>
      </c>
      <c r="AF52" s="26">
        <f t="shared" si="6"/>
        <v>0.75</v>
      </c>
      <c r="AG52" s="27" cm="1">
        <f t="array" ref="AG52">IFERROR(INDEX(ejecuciones[Column1.presupuestoProyectado],MATCH(1,(ejecuciones[Column1.codigoIndicador]=A52)*(ejecuciones[Column1.fechaDiligenciamiento]=_xlfn.MAXIFS(ejecuciones[Column1.fechaDiligenciamiento],ejecuciones[Column1.codigoIndicador],A52)),0)),0)</f>
        <v>0</v>
      </c>
      <c r="AH52" s="28"/>
      <c r="AI52" s="29" cm="1">
        <f t="array" ref="AI52">IFERROR(INDEX(ejecuciones[Column1.presupuestoEjecutado],MATCH(1,(ejecuciones[Column1.codigoIndicador]=A52)*(ejecuciones[Column1.fechaDiligenciamiento]=_xlfn.MAXIFS(ejecuciones[Column1.fechaDiligenciamiento],ejecuciones[Column1.codigoIndicador],A52)),0)),0)</f>
        <v>0</v>
      </c>
      <c r="AJ52" s="26">
        <f t="shared" si="7"/>
        <v>0</v>
      </c>
    </row>
    <row r="53" spans="1:36" ht="58" x14ac:dyDescent="0.35">
      <c r="A53" s="17">
        <v>52</v>
      </c>
      <c r="B53" s="18" t="s">
        <v>737</v>
      </c>
      <c r="C53" s="18" t="s">
        <v>31</v>
      </c>
      <c r="D53" s="18" t="s">
        <v>700</v>
      </c>
      <c r="E53" s="18" t="s">
        <v>640</v>
      </c>
      <c r="F53" s="18">
        <v>2104</v>
      </c>
      <c r="G53" s="18" t="s">
        <v>583</v>
      </c>
      <c r="H53" s="18" t="s">
        <v>76</v>
      </c>
      <c r="I53" s="18">
        <v>67</v>
      </c>
      <c r="J53" s="18" t="s">
        <v>131</v>
      </c>
      <c r="K53" s="19">
        <v>2104009</v>
      </c>
      <c r="L53" s="20" t="s">
        <v>792</v>
      </c>
      <c r="M53" s="18" t="s">
        <v>981</v>
      </c>
      <c r="N53" s="18" t="s">
        <v>26</v>
      </c>
      <c r="O53" s="21" t="s">
        <v>207</v>
      </c>
      <c r="P53" s="21" t="s">
        <v>28</v>
      </c>
      <c r="Q53" s="21" t="s">
        <v>28</v>
      </c>
      <c r="R53" s="22">
        <v>5</v>
      </c>
      <c r="S53" s="21">
        <v>20</v>
      </c>
      <c r="T53" s="23"/>
      <c r="U53" s="24">
        <f t="shared" si="0"/>
        <v>0</v>
      </c>
      <c r="V53" s="23"/>
      <c r="W53" s="24">
        <f t="shared" si="1"/>
        <v>0</v>
      </c>
      <c r="X53" s="23" cm="1">
        <f t="array" ref="X53">IFERROR(INDEX(ejecuciones[Column1.ejecutado],MATCH(1,(ejecuciones[Column1.codigoIndicador]=A53)*(ejecuciones[periodo avance]="Marzo"),0)),0)</f>
        <v>1</v>
      </c>
      <c r="Y53" s="23" cm="1">
        <f t="array" ref="Y53">IFERROR(INDEX(ejecuciones[Column1.ejecutado],MATCH(1,(ejecuciones[Column1.codigoIndicador]=A53)*(ejecuciones[periodo avance]="Junio"),0)),0)</f>
        <v>0</v>
      </c>
      <c r="Z53" s="23" cm="1">
        <f t="array" ref="Z53">IFERROR(INDEX(ejecuciones[Column1.ejecutado],MATCH(1,(ejecuciones[Column1.codigoIndicador]=A53)*(ejecuciones[periodo avance]="Septiembre"),0)),0)</f>
        <v>0</v>
      </c>
      <c r="AA53" s="23" cm="1">
        <f t="array" ref="AA53">IFERROR(INDEX(ejecuciones[Column1.ejecutado],MATCH(1,(ejecuciones[Column1.codigoIndicador]=A53)*(ejecuciones[periodo avance]="Diciembre"),0)),0)</f>
        <v>0</v>
      </c>
      <c r="AB53" s="25">
        <f t="shared" si="2"/>
        <v>1</v>
      </c>
      <c r="AC53" s="24">
        <f t="shared" si="3"/>
        <v>0.05</v>
      </c>
      <c r="AD53" s="25">
        <f t="shared" si="4"/>
        <v>1</v>
      </c>
      <c r="AE53" s="24">
        <f t="shared" si="5"/>
        <v>0.2</v>
      </c>
      <c r="AF53" s="26">
        <f t="shared" si="6"/>
        <v>0.05</v>
      </c>
      <c r="AG53" s="27" cm="1">
        <f t="array" ref="AG53">IFERROR(INDEX(ejecuciones[Column1.presupuestoProyectado],MATCH(1,(ejecuciones[Column1.codigoIndicador]=A53)*(ejecuciones[Column1.fechaDiligenciamiento]=_xlfn.MAXIFS(ejecuciones[Column1.fechaDiligenciamiento],ejecuciones[Column1.codigoIndicador],A53)),0)),0)</f>
        <v>0</v>
      </c>
      <c r="AH53" s="28"/>
      <c r="AI53" s="29" cm="1">
        <f t="array" ref="AI53">IFERROR(INDEX(ejecuciones[Column1.presupuestoEjecutado],MATCH(1,(ejecuciones[Column1.codigoIndicador]=A53)*(ejecuciones[Column1.fechaDiligenciamiento]=_xlfn.MAXIFS(ejecuciones[Column1.fechaDiligenciamiento],ejecuciones[Column1.codigoIndicador],A53)),0)),0)</f>
        <v>0</v>
      </c>
      <c r="AJ53" s="26">
        <f t="shared" si="7"/>
        <v>0</v>
      </c>
    </row>
    <row r="54" spans="1:36" ht="58" x14ac:dyDescent="0.35">
      <c r="A54" s="17">
        <v>53</v>
      </c>
      <c r="B54" s="18" t="s">
        <v>737</v>
      </c>
      <c r="C54" s="18" t="s">
        <v>31</v>
      </c>
      <c r="D54" s="18" t="s">
        <v>700</v>
      </c>
      <c r="E54" s="18" t="s">
        <v>640</v>
      </c>
      <c r="F54" s="18">
        <v>2104</v>
      </c>
      <c r="G54" s="18" t="s">
        <v>583</v>
      </c>
      <c r="H54" s="18" t="s">
        <v>76</v>
      </c>
      <c r="I54" s="18">
        <v>68</v>
      </c>
      <c r="J54" s="18" t="s">
        <v>132</v>
      </c>
      <c r="K54" s="19">
        <v>2104004</v>
      </c>
      <c r="L54" s="20" t="s">
        <v>793</v>
      </c>
      <c r="M54" s="18" t="s">
        <v>982</v>
      </c>
      <c r="N54" s="18" t="s">
        <v>26</v>
      </c>
      <c r="O54" s="21" t="s">
        <v>207</v>
      </c>
      <c r="P54" s="21" t="s">
        <v>28</v>
      </c>
      <c r="Q54" s="21" t="s">
        <v>28</v>
      </c>
      <c r="R54" s="22">
        <v>375</v>
      </c>
      <c r="S54" s="21">
        <v>1500</v>
      </c>
      <c r="T54" s="23"/>
      <c r="U54" s="24">
        <f t="shared" si="0"/>
        <v>0</v>
      </c>
      <c r="V54" s="23"/>
      <c r="W54" s="24">
        <f t="shared" si="1"/>
        <v>0</v>
      </c>
      <c r="X54" s="23" cm="1">
        <f t="array" ref="X54">IFERROR(INDEX(ejecuciones[Column1.ejecutado],MATCH(1,(ejecuciones[Column1.codigoIndicador]=A54)*(ejecuciones[periodo avance]="Marzo"),0)),0)</f>
        <v>70</v>
      </c>
      <c r="Y54" s="23" cm="1">
        <f t="array" ref="Y54">IFERROR(INDEX(ejecuciones[Column1.ejecutado],MATCH(1,(ejecuciones[Column1.codigoIndicador]=A54)*(ejecuciones[periodo avance]="Junio"),0)),0)</f>
        <v>60</v>
      </c>
      <c r="Z54" s="23" cm="1">
        <f t="array" ref="Z54">IFERROR(INDEX(ejecuciones[Column1.ejecutado],MATCH(1,(ejecuciones[Column1.codigoIndicador]=A54)*(ejecuciones[periodo avance]="Septiembre"),0)),0)</f>
        <v>0</v>
      </c>
      <c r="AA54" s="23" cm="1">
        <f t="array" ref="AA54">IFERROR(INDEX(ejecuciones[Column1.ejecutado],MATCH(1,(ejecuciones[Column1.codigoIndicador]=A54)*(ejecuciones[periodo avance]="Diciembre"),0)),0)</f>
        <v>0</v>
      </c>
      <c r="AB54" s="25">
        <f t="shared" si="2"/>
        <v>130</v>
      </c>
      <c r="AC54" s="24">
        <f t="shared" si="3"/>
        <v>8.666666666666667E-2</v>
      </c>
      <c r="AD54" s="25">
        <f t="shared" si="4"/>
        <v>130</v>
      </c>
      <c r="AE54" s="24">
        <f t="shared" si="5"/>
        <v>0.34666666666666668</v>
      </c>
      <c r="AF54" s="26">
        <f t="shared" si="6"/>
        <v>8.666666666666667E-2</v>
      </c>
      <c r="AG54" s="27" cm="1">
        <f t="array" ref="AG54">IFERROR(INDEX(ejecuciones[Column1.presupuestoProyectado],MATCH(1,(ejecuciones[Column1.codigoIndicador]=A54)*(ejecuciones[Column1.fechaDiligenciamiento]=_xlfn.MAXIFS(ejecuciones[Column1.fechaDiligenciamiento],ejecuciones[Column1.codigoIndicador],A54)),0)),0)</f>
        <v>2000000000</v>
      </c>
      <c r="AH54" s="28"/>
      <c r="AI54" s="29" cm="1">
        <f t="array" ref="AI54">IFERROR(INDEX(ejecuciones[Column1.presupuestoEjecutado],MATCH(1,(ejecuciones[Column1.codigoIndicador]=A54)*(ejecuciones[Column1.fechaDiligenciamiento]=_xlfn.MAXIFS(ejecuciones[Column1.fechaDiligenciamiento],ejecuciones[Column1.codigoIndicador],A54)),0)),0)</f>
        <v>826100000</v>
      </c>
      <c r="AJ54" s="26">
        <f t="shared" si="7"/>
        <v>0.41304999999999997</v>
      </c>
    </row>
    <row r="55" spans="1:36" ht="87" x14ac:dyDescent="0.35">
      <c r="A55" s="17">
        <v>54</v>
      </c>
      <c r="B55" s="18" t="s">
        <v>737</v>
      </c>
      <c r="C55" s="18" t="s">
        <v>31</v>
      </c>
      <c r="D55" s="18" t="s">
        <v>700</v>
      </c>
      <c r="E55" s="18" t="s">
        <v>640</v>
      </c>
      <c r="F55" s="18">
        <v>2104</v>
      </c>
      <c r="G55" s="18" t="s">
        <v>583</v>
      </c>
      <c r="H55" s="18" t="s">
        <v>76</v>
      </c>
      <c r="I55" s="18">
        <v>69</v>
      </c>
      <c r="J55" s="18" t="s">
        <v>133</v>
      </c>
      <c r="K55" s="19">
        <v>2104004</v>
      </c>
      <c r="L55" s="20" t="s">
        <v>793</v>
      </c>
      <c r="M55" s="18" t="s">
        <v>982</v>
      </c>
      <c r="N55" s="18" t="s">
        <v>26</v>
      </c>
      <c r="O55" s="21" t="s">
        <v>207</v>
      </c>
      <c r="P55" s="21" t="s">
        <v>28</v>
      </c>
      <c r="Q55" s="21" t="s">
        <v>28</v>
      </c>
      <c r="R55" s="22">
        <v>500</v>
      </c>
      <c r="S55" s="21">
        <v>2000</v>
      </c>
      <c r="T55" s="23"/>
      <c r="U55" s="24">
        <f t="shared" si="0"/>
        <v>0</v>
      </c>
      <c r="V55" s="23"/>
      <c r="W55" s="24">
        <f t="shared" si="1"/>
        <v>0</v>
      </c>
      <c r="X55" s="23" cm="1">
        <f t="array" ref="X55">IFERROR(INDEX(ejecuciones[Column1.ejecutado],MATCH(1,(ejecuciones[Column1.codigoIndicador]=A55)*(ejecuciones[periodo avance]="Marzo"),0)),0)</f>
        <v>0</v>
      </c>
      <c r="Y55" s="23" cm="1">
        <f t="array" ref="Y55">IFERROR(INDEX(ejecuciones[Column1.ejecutado],MATCH(1,(ejecuciones[Column1.codigoIndicador]=A55)*(ejecuciones[periodo avance]="Junio"),0)),0)</f>
        <v>0</v>
      </c>
      <c r="Z55" s="23" cm="1">
        <f t="array" ref="Z55">IFERROR(INDEX(ejecuciones[Column1.ejecutado],MATCH(1,(ejecuciones[Column1.codigoIndicador]=A55)*(ejecuciones[periodo avance]="Septiembre"),0)),0)</f>
        <v>0</v>
      </c>
      <c r="AA55" s="23" cm="1">
        <f t="array" ref="AA55">IFERROR(INDEX(ejecuciones[Column1.ejecutado],MATCH(1,(ejecuciones[Column1.codigoIndicador]=A55)*(ejecuciones[periodo avance]="Diciembre"),0)),0)</f>
        <v>0</v>
      </c>
      <c r="AB55" s="25">
        <f t="shared" si="2"/>
        <v>0</v>
      </c>
      <c r="AC55" s="24">
        <f t="shared" si="3"/>
        <v>0</v>
      </c>
      <c r="AD55" s="25">
        <f t="shared" si="4"/>
        <v>0</v>
      </c>
      <c r="AE55" s="24">
        <f t="shared" si="5"/>
        <v>0</v>
      </c>
      <c r="AF55" s="26">
        <f t="shared" si="6"/>
        <v>0</v>
      </c>
      <c r="AG55" s="27" cm="1">
        <f t="array" ref="AG55">IFERROR(INDEX(ejecuciones[Column1.presupuestoProyectado],MATCH(1,(ejecuciones[Column1.codigoIndicador]=A55)*(ejecuciones[Column1.fechaDiligenciamiento]=_xlfn.MAXIFS(ejecuciones[Column1.fechaDiligenciamiento],ejecuciones[Column1.codigoIndicador],A55)),0)),0)</f>
        <v>0</v>
      </c>
      <c r="AH55" s="28"/>
      <c r="AI55" s="29" cm="1">
        <f t="array" ref="AI55">IFERROR(INDEX(ejecuciones[Column1.presupuestoEjecutado],MATCH(1,(ejecuciones[Column1.codigoIndicador]=A55)*(ejecuciones[Column1.fechaDiligenciamiento]=_xlfn.MAXIFS(ejecuciones[Column1.fechaDiligenciamiento],ejecuciones[Column1.codigoIndicador],A55)),0)),0)</f>
        <v>0</v>
      </c>
      <c r="AJ55" s="26">
        <f t="shared" si="7"/>
        <v>0</v>
      </c>
    </row>
    <row r="56" spans="1:36" ht="58" x14ac:dyDescent="0.35">
      <c r="A56" s="17">
        <v>55</v>
      </c>
      <c r="B56" s="18" t="s">
        <v>737</v>
      </c>
      <c r="C56" s="18" t="s">
        <v>31</v>
      </c>
      <c r="D56" s="18" t="s">
        <v>700</v>
      </c>
      <c r="E56" s="18" t="s">
        <v>640</v>
      </c>
      <c r="F56" s="18">
        <v>2104</v>
      </c>
      <c r="G56" s="18" t="s">
        <v>583</v>
      </c>
      <c r="H56" s="18" t="s">
        <v>77</v>
      </c>
      <c r="I56" s="18">
        <v>70</v>
      </c>
      <c r="J56" s="18" t="s">
        <v>134</v>
      </c>
      <c r="K56" s="19">
        <v>2104018</v>
      </c>
      <c r="L56" s="20" t="s">
        <v>794</v>
      </c>
      <c r="M56" s="18" t="s">
        <v>983</v>
      </c>
      <c r="N56" s="18" t="s">
        <v>26</v>
      </c>
      <c r="O56" s="21" t="s">
        <v>207</v>
      </c>
      <c r="P56" s="21" t="s">
        <v>28</v>
      </c>
      <c r="Q56" s="21" t="s">
        <v>28</v>
      </c>
      <c r="R56" s="22">
        <v>125</v>
      </c>
      <c r="S56" s="21">
        <v>500</v>
      </c>
      <c r="T56" s="23"/>
      <c r="U56" s="24">
        <f t="shared" si="0"/>
        <v>0</v>
      </c>
      <c r="V56" s="23"/>
      <c r="W56" s="24">
        <f t="shared" si="1"/>
        <v>0</v>
      </c>
      <c r="X56" s="23" cm="1">
        <f t="array" ref="X56">IFERROR(INDEX(ejecuciones[Column1.ejecutado],MATCH(1,(ejecuciones[Column1.codigoIndicador]=A56)*(ejecuciones[periodo avance]="Marzo"),0)),0)</f>
        <v>60</v>
      </c>
      <c r="Y56" s="23" cm="1">
        <f t="array" ref="Y56">IFERROR(INDEX(ejecuciones[Column1.ejecutado],MATCH(1,(ejecuciones[Column1.codigoIndicador]=A56)*(ejecuciones[periodo avance]="Junio"),0)),0)</f>
        <v>0</v>
      </c>
      <c r="Z56" s="23" cm="1">
        <f t="array" ref="Z56">IFERROR(INDEX(ejecuciones[Column1.ejecutado],MATCH(1,(ejecuciones[Column1.codigoIndicador]=A56)*(ejecuciones[periodo avance]="Septiembre"),0)),0)</f>
        <v>0</v>
      </c>
      <c r="AA56" s="23" cm="1">
        <f t="array" ref="AA56">IFERROR(INDEX(ejecuciones[Column1.ejecutado],MATCH(1,(ejecuciones[Column1.codigoIndicador]=A56)*(ejecuciones[periodo avance]="Diciembre"),0)),0)</f>
        <v>0</v>
      </c>
      <c r="AB56" s="25">
        <f t="shared" si="2"/>
        <v>60</v>
      </c>
      <c r="AC56" s="24">
        <f t="shared" si="3"/>
        <v>0.12</v>
      </c>
      <c r="AD56" s="25">
        <f t="shared" si="4"/>
        <v>60</v>
      </c>
      <c r="AE56" s="24">
        <f t="shared" si="5"/>
        <v>0.48</v>
      </c>
      <c r="AF56" s="26">
        <f t="shared" si="6"/>
        <v>0.12</v>
      </c>
      <c r="AG56" s="27" cm="1">
        <f t="array" ref="AG56">IFERROR(INDEX(ejecuciones[Column1.presupuestoProyectado],MATCH(1,(ejecuciones[Column1.codigoIndicador]=A56)*(ejecuciones[Column1.fechaDiligenciamiento]=_xlfn.MAXIFS(ejecuciones[Column1.fechaDiligenciamiento],ejecuciones[Column1.codigoIndicador],A56)),0)),0)</f>
        <v>0</v>
      </c>
      <c r="AH56" s="28"/>
      <c r="AI56" s="29" cm="1">
        <f t="array" ref="AI56">IFERROR(INDEX(ejecuciones[Column1.presupuestoEjecutado],MATCH(1,(ejecuciones[Column1.codigoIndicador]=A56)*(ejecuciones[Column1.fechaDiligenciamiento]=_xlfn.MAXIFS(ejecuciones[Column1.fechaDiligenciamiento],ejecuciones[Column1.codigoIndicador],A56)),0)),0)</f>
        <v>0</v>
      </c>
      <c r="AJ56" s="26">
        <f t="shared" si="7"/>
        <v>0</v>
      </c>
    </row>
    <row r="57" spans="1:36" ht="58" x14ac:dyDescent="0.35">
      <c r="A57" s="17">
        <v>56</v>
      </c>
      <c r="B57" s="18" t="s">
        <v>737</v>
      </c>
      <c r="C57" s="18" t="s">
        <v>31</v>
      </c>
      <c r="D57" s="18" t="s">
        <v>700</v>
      </c>
      <c r="E57" s="18" t="s">
        <v>641</v>
      </c>
      <c r="F57" s="18">
        <v>2101</v>
      </c>
      <c r="G57" s="18" t="s">
        <v>584</v>
      </c>
      <c r="H57" s="18" t="s">
        <v>78</v>
      </c>
      <c r="I57" s="18">
        <v>73</v>
      </c>
      <c r="J57" s="18" t="s">
        <v>135</v>
      </c>
      <c r="K57" s="19" t="s">
        <v>136</v>
      </c>
      <c r="L57" s="20" t="s">
        <v>795</v>
      </c>
      <c r="M57" s="18" t="s">
        <v>984</v>
      </c>
      <c r="N57" s="18" t="s">
        <v>26</v>
      </c>
      <c r="O57" s="21" t="s">
        <v>207</v>
      </c>
      <c r="P57" s="21" t="s">
        <v>28</v>
      </c>
      <c r="Q57" s="21" t="s">
        <v>28</v>
      </c>
      <c r="R57" s="22">
        <v>475</v>
      </c>
      <c r="S57" s="21">
        <v>1890</v>
      </c>
      <c r="T57" s="23"/>
      <c r="U57" s="24">
        <f t="shared" si="0"/>
        <v>0</v>
      </c>
      <c r="V57" s="23"/>
      <c r="W57" s="24">
        <f t="shared" si="1"/>
        <v>0</v>
      </c>
      <c r="X57" s="23" cm="1">
        <f t="array" ref="X57">IFERROR(INDEX(ejecuciones[Column1.ejecutado],MATCH(1,(ejecuciones[Column1.codigoIndicador]=A57)*(ejecuciones[periodo avance]="Marzo"),0)),0)</f>
        <v>1452</v>
      </c>
      <c r="Y57" s="23" cm="1">
        <f t="array" ref="Y57">IFERROR(INDEX(ejecuciones[Column1.ejecutado],MATCH(1,(ejecuciones[Column1.codigoIndicador]=A57)*(ejecuciones[periodo avance]="Junio"),0)),0)</f>
        <v>0</v>
      </c>
      <c r="Z57" s="23" cm="1">
        <f t="array" ref="Z57">IFERROR(INDEX(ejecuciones[Column1.ejecutado],MATCH(1,(ejecuciones[Column1.codigoIndicador]=A57)*(ejecuciones[periodo avance]="Septiembre"),0)),0)</f>
        <v>0</v>
      </c>
      <c r="AA57" s="23" cm="1">
        <f t="array" ref="AA57">IFERROR(INDEX(ejecuciones[Column1.ejecutado],MATCH(1,(ejecuciones[Column1.codigoIndicador]=A57)*(ejecuciones[periodo avance]="Diciembre"),0)),0)</f>
        <v>0</v>
      </c>
      <c r="AB57" s="25">
        <f t="shared" si="2"/>
        <v>1452</v>
      </c>
      <c r="AC57" s="24">
        <f t="shared" si="3"/>
        <v>0.7682539682539683</v>
      </c>
      <c r="AD57" s="25">
        <f t="shared" si="4"/>
        <v>1452</v>
      </c>
      <c r="AE57" s="24">
        <f t="shared" si="5"/>
        <v>3.0568421052631578</v>
      </c>
      <c r="AF57" s="26">
        <f t="shared" si="6"/>
        <v>0.7682539682539683</v>
      </c>
      <c r="AG57" s="27" cm="1">
        <f t="array" ref="AG57">IFERROR(INDEX(ejecuciones[Column1.presupuestoProyectado],MATCH(1,(ejecuciones[Column1.codigoIndicador]=A57)*(ejecuciones[Column1.fechaDiligenciamiento]=_xlfn.MAXIFS(ejecuciones[Column1.fechaDiligenciamiento],ejecuciones[Column1.codigoIndicador],A57)),0)),0)</f>
        <v>2569089904</v>
      </c>
      <c r="AH57" s="28"/>
      <c r="AI57" s="29" cm="1">
        <f t="array" ref="AI57">IFERROR(INDEX(ejecuciones[Column1.presupuestoEjecutado],MATCH(1,(ejecuciones[Column1.codigoIndicador]=A57)*(ejecuciones[Column1.fechaDiligenciamiento]=_xlfn.MAXIFS(ejecuciones[Column1.fechaDiligenciamiento],ejecuciones[Column1.codigoIndicador],A57)),0)),0)</f>
        <v>0</v>
      </c>
      <c r="AJ57" s="26">
        <f t="shared" si="7"/>
        <v>0</v>
      </c>
    </row>
    <row r="58" spans="1:36" ht="58" x14ac:dyDescent="0.35">
      <c r="A58" s="17">
        <v>57</v>
      </c>
      <c r="B58" s="18" t="s">
        <v>737</v>
      </c>
      <c r="C58" s="18" t="s">
        <v>31</v>
      </c>
      <c r="D58" s="18" t="s">
        <v>700</v>
      </c>
      <c r="E58" s="18" t="s">
        <v>641</v>
      </c>
      <c r="F58" s="18">
        <v>2102</v>
      </c>
      <c r="G58" s="18" t="s">
        <v>585</v>
      </c>
      <c r="H58" s="18" t="s">
        <v>79</v>
      </c>
      <c r="I58" s="18">
        <v>74</v>
      </c>
      <c r="J58" s="18" t="s">
        <v>137</v>
      </c>
      <c r="K58" s="19">
        <v>2102058</v>
      </c>
      <c r="L58" s="20" t="s">
        <v>796</v>
      </c>
      <c r="M58" s="18" t="s">
        <v>796</v>
      </c>
      <c r="N58" s="18" t="s">
        <v>26</v>
      </c>
      <c r="O58" s="21" t="s">
        <v>207</v>
      </c>
      <c r="P58" s="21" t="s">
        <v>28</v>
      </c>
      <c r="Q58" s="21" t="s">
        <v>28</v>
      </c>
      <c r="R58" s="22">
        <v>100</v>
      </c>
      <c r="S58" s="21">
        <v>400</v>
      </c>
      <c r="T58" s="23"/>
      <c r="U58" s="24">
        <f t="shared" si="0"/>
        <v>0</v>
      </c>
      <c r="V58" s="23"/>
      <c r="W58" s="24">
        <f t="shared" si="1"/>
        <v>0</v>
      </c>
      <c r="X58" s="23" cm="1">
        <f t="array" ref="X58">IFERROR(INDEX(ejecuciones[Column1.ejecutado],MATCH(1,(ejecuciones[Column1.codigoIndicador]=A58)*(ejecuciones[periodo avance]="Marzo"),0)),0)</f>
        <v>100</v>
      </c>
      <c r="Y58" s="23" cm="1">
        <f t="array" ref="Y58">IFERROR(INDEX(ejecuciones[Column1.ejecutado],MATCH(1,(ejecuciones[Column1.codigoIndicador]=A58)*(ejecuciones[periodo avance]="Junio"),0)),0)</f>
        <v>0</v>
      </c>
      <c r="Z58" s="23" cm="1">
        <f t="array" ref="Z58">IFERROR(INDEX(ejecuciones[Column1.ejecutado],MATCH(1,(ejecuciones[Column1.codigoIndicador]=A58)*(ejecuciones[periodo avance]="Septiembre"),0)),0)</f>
        <v>0</v>
      </c>
      <c r="AA58" s="23" cm="1">
        <f t="array" ref="AA58">IFERROR(INDEX(ejecuciones[Column1.ejecutado],MATCH(1,(ejecuciones[Column1.codigoIndicador]=A58)*(ejecuciones[periodo avance]="Diciembre"),0)),0)</f>
        <v>0</v>
      </c>
      <c r="AB58" s="25">
        <f t="shared" si="2"/>
        <v>100</v>
      </c>
      <c r="AC58" s="24">
        <f t="shared" si="3"/>
        <v>0.25</v>
      </c>
      <c r="AD58" s="25">
        <f t="shared" si="4"/>
        <v>100</v>
      </c>
      <c r="AE58" s="24">
        <f t="shared" si="5"/>
        <v>1</v>
      </c>
      <c r="AF58" s="26">
        <f t="shared" si="6"/>
        <v>0.25</v>
      </c>
      <c r="AG58" s="27" cm="1">
        <f t="array" ref="AG58">IFERROR(INDEX(ejecuciones[Column1.presupuestoProyectado],MATCH(1,(ejecuciones[Column1.codigoIndicador]=A58)*(ejecuciones[Column1.fechaDiligenciamiento]=_xlfn.MAXIFS(ejecuciones[Column1.fechaDiligenciamiento],ejecuciones[Column1.codigoIndicador],A58)),0)),0)</f>
        <v>7500000000</v>
      </c>
      <c r="AH58" s="28"/>
      <c r="AI58" s="29" cm="1">
        <f t="array" ref="AI58">IFERROR(INDEX(ejecuciones[Column1.presupuestoEjecutado],MATCH(1,(ejecuciones[Column1.codigoIndicador]=A58)*(ejecuciones[Column1.fechaDiligenciamiento]=_xlfn.MAXIFS(ejecuciones[Column1.fechaDiligenciamiento],ejecuciones[Column1.codigoIndicador],A58)),0)),0)</f>
        <v>7500000000</v>
      </c>
      <c r="AJ58" s="26">
        <f t="shared" si="7"/>
        <v>1</v>
      </c>
    </row>
    <row r="59" spans="1:36" ht="58" x14ac:dyDescent="0.35">
      <c r="A59" s="17">
        <v>58</v>
      </c>
      <c r="B59" s="18" t="s">
        <v>737</v>
      </c>
      <c r="C59" s="18" t="s">
        <v>31</v>
      </c>
      <c r="D59" s="18" t="s">
        <v>700</v>
      </c>
      <c r="E59" s="18" t="s">
        <v>641</v>
      </c>
      <c r="F59" s="18">
        <v>2102</v>
      </c>
      <c r="G59" s="18" t="s">
        <v>585</v>
      </c>
      <c r="H59" s="18" t="s">
        <v>79</v>
      </c>
      <c r="I59" s="18">
        <v>75</v>
      </c>
      <c r="J59" s="18" t="s">
        <v>138</v>
      </c>
      <c r="K59" s="19" t="s">
        <v>139</v>
      </c>
      <c r="L59" s="20" t="s">
        <v>797</v>
      </c>
      <c r="M59" s="18" t="s">
        <v>985</v>
      </c>
      <c r="N59" s="18" t="s">
        <v>26</v>
      </c>
      <c r="O59" s="21" t="s">
        <v>207</v>
      </c>
      <c r="P59" s="21" t="s">
        <v>28</v>
      </c>
      <c r="Q59" s="21" t="s">
        <v>28</v>
      </c>
      <c r="R59" s="22">
        <v>80</v>
      </c>
      <c r="S59" s="21">
        <v>300</v>
      </c>
      <c r="T59" s="23"/>
      <c r="U59" s="24">
        <f t="shared" si="0"/>
        <v>0</v>
      </c>
      <c r="V59" s="23"/>
      <c r="W59" s="24">
        <f t="shared" si="1"/>
        <v>0</v>
      </c>
      <c r="X59" s="23" cm="1">
        <f t="array" ref="X59">IFERROR(INDEX(ejecuciones[Column1.ejecutado],MATCH(1,(ejecuciones[Column1.codigoIndicador]=A59)*(ejecuciones[periodo avance]="Marzo"),0)),0)</f>
        <v>0</v>
      </c>
      <c r="Y59" s="23" cm="1">
        <f t="array" ref="Y59">IFERROR(INDEX(ejecuciones[Column1.ejecutado],MATCH(1,(ejecuciones[Column1.codigoIndicador]=A59)*(ejecuciones[periodo avance]="Junio"),0)),0)</f>
        <v>0</v>
      </c>
      <c r="Z59" s="23" cm="1">
        <f t="array" ref="Z59">IFERROR(INDEX(ejecuciones[Column1.ejecutado],MATCH(1,(ejecuciones[Column1.codigoIndicador]=A59)*(ejecuciones[periodo avance]="Septiembre"),0)),0)</f>
        <v>0</v>
      </c>
      <c r="AA59" s="23" cm="1">
        <f t="array" ref="AA59">IFERROR(INDEX(ejecuciones[Column1.ejecutado],MATCH(1,(ejecuciones[Column1.codigoIndicador]=A59)*(ejecuciones[periodo avance]="Diciembre"),0)),0)</f>
        <v>0</v>
      </c>
      <c r="AB59" s="25">
        <f t="shared" si="2"/>
        <v>0</v>
      </c>
      <c r="AC59" s="24">
        <f t="shared" si="3"/>
        <v>0</v>
      </c>
      <c r="AD59" s="25">
        <f t="shared" si="4"/>
        <v>0</v>
      </c>
      <c r="AE59" s="24">
        <f t="shared" si="5"/>
        <v>0</v>
      </c>
      <c r="AF59" s="26">
        <f t="shared" si="6"/>
        <v>0</v>
      </c>
      <c r="AG59" s="27" cm="1">
        <f t="array" ref="AG59">IFERROR(INDEX(ejecuciones[Column1.presupuestoProyectado],MATCH(1,(ejecuciones[Column1.codigoIndicador]=A59)*(ejecuciones[Column1.fechaDiligenciamiento]=_xlfn.MAXIFS(ejecuciones[Column1.fechaDiligenciamiento],ejecuciones[Column1.codigoIndicador],A59)),0)),0)</f>
        <v>0</v>
      </c>
      <c r="AH59" s="28"/>
      <c r="AI59" s="29" cm="1">
        <f t="array" ref="AI59">IFERROR(INDEX(ejecuciones[Column1.presupuestoEjecutado],MATCH(1,(ejecuciones[Column1.codigoIndicador]=A59)*(ejecuciones[Column1.fechaDiligenciamiento]=_xlfn.MAXIFS(ejecuciones[Column1.fechaDiligenciamiento],ejecuciones[Column1.codigoIndicador],A59)),0)),0)</f>
        <v>0</v>
      </c>
      <c r="AJ59" s="26">
        <f t="shared" si="7"/>
        <v>0</v>
      </c>
    </row>
    <row r="60" spans="1:36" ht="116" x14ac:dyDescent="0.35">
      <c r="A60" s="17">
        <v>59</v>
      </c>
      <c r="B60" s="18" t="s">
        <v>738</v>
      </c>
      <c r="C60" s="18" t="s">
        <v>31</v>
      </c>
      <c r="D60" s="18" t="s">
        <v>701</v>
      </c>
      <c r="E60" s="18" t="s">
        <v>642</v>
      </c>
      <c r="F60" s="18">
        <v>2409</v>
      </c>
      <c r="G60" s="18" t="s">
        <v>586</v>
      </c>
      <c r="H60" s="18" t="s">
        <v>559</v>
      </c>
      <c r="I60" s="18">
        <v>76</v>
      </c>
      <c r="J60" s="18" t="s">
        <v>320</v>
      </c>
      <c r="K60" s="19">
        <v>2409003</v>
      </c>
      <c r="L60" s="20" t="s">
        <v>798</v>
      </c>
      <c r="M60" s="18" t="s">
        <v>986</v>
      </c>
      <c r="N60" s="18" t="s">
        <v>1164</v>
      </c>
      <c r="O60" s="21">
        <v>15</v>
      </c>
      <c r="P60" s="21">
        <v>2023</v>
      </c>
      <c r="Q60" s="21" t="s">
        <v>216</v>
      </c>
      <c r="R60" s="22">
        <v>5</v>
      </c>
      <c r="S60" s="21">
        <v>20</v>
      </c>
      <c r="T60" s="23"/>
      <c r="U60" s="24">
        <f t="shared" si="0"/>
        <v>0</v>
      </c>
      <c r="V60" s="23"/>
      <c r="W60" s="24">
        <f t="shared" si="1"/>
        <v>0</v>
      </c>
      <c r="X60" s="23" cm="1">
        <f t="array" ref="X60">IFERROR(INDEX(ejecuciones[Column1.ejecutado],MATCH(1,(ejecuciones[Column1.codigoIndicador]=A60)*(ejecuciones[periodo avance]="Marzo"),0)),0)</f>
        <v>0</v>
      </c>
      <c r="Y60" s="23" cm="1">
        <f t="array" ref="Y60">IFERROR(INDEX(ejecuciones[Column1.ejecutado],MATCH(1,(ejecuciones[Column1.codigoIndicador]=A60)*(ejecuciones[periodo avance]="Junio"),0)),0)</f>
        <v>0</v>
      </c>
      <c r="Z60" s="23" cm="1">
        <f t="array" ref="Z60">IFERROR(INDEX(ejecuciones[Column1.ejecutado],MATCH(1,(ejecuciones[Column1.codigoIndicador]=A60)*(ejecuciones[periodo avance]="Septiembre"),0)),0)</f>
        <v>0</v>
      </c>
      <c r="AA60" s="23" cm="1">
        <f t="array" ref="AA60">IFERROR(INDEX(ejecuciones[Column1.ejecutado],MATCH(1,(ejecuciones[Column1.codigoIndicador]=A60)*(ejecuciones[periodo avance]="Diciembre"),0)),0)</f>
        <v>0</v>
      </c>
      <c r="AB60" s="25">
        <f t="shared" si="2"/>
        <v>0</v>
      </c>
      <c r="AC60" s="24">
        <f t="shared" si="3"/>
        <v>0</v>
      </c>
      <c r="AD60" s="25">
        <f t="shared" si="4"/>
        <v>0</v>
      </c>
      <c r="AE60" s="24">
        <f t="shared" si="5"/>
        <v>0</v>
      </c>
      <c r="AF60" s="26">
        <f t="shared" si="6"/>
        <v>0</v>
      </c>
      <c r="AG60" s="27" cm="1">
        <f t="array" ref="AG60">IFERROR(INDEX(ejecuciones[Column1.presupuestoProyectado],MATCH(1,(ejecuciones[Column1.codigoIndicador]=A60)*(ejecuciones[Column1.fechaDiligenciamiento]=_xlfn.MAXIFS(ejecuciones[Column1.fechaDiligenciamiento],ejecuciones[Column1.codigoIndicador],A60)),0)),0)</f>
        <v>0</v>
      </c>
      <c r="AH60" s="28"/>
      <c r="AI60" s="29" cm="1">
        <f t="array" ref="AI60">IFERROR(INDEX(ejecuciones[Column1.presupuestoEjecutado],MATCH(1,(ejecuciones[Column1.codigoIndicador]=A60)*(ejecuciones[Column1.fechaDiligenciamiento]=_xlfn.MAXIFS(ejecuciones[Column1.fechaDiligenciamiento],ejecuciones[Column1.codigoIndicador],A60)),0)),0)</f>
        <v>0</v>
      </c>
      <c r="AJ60" s="26">
        <f t="shared" si="7"/>
        <v>0</v>
      </c>
    </row>
    <row r="61" spans="1:36" ht="145" x14ac:dyDescent="0.35">
      <c r="A61" s="17">
        <v>60</v>
      </c>
      <c r="B61" s="18" t="s">
        <v>738</v>
      </c>
      <c r="C61" s="18" t="s">
        <v>31</v>
      </c>
      <c r="D61" s="18" t="s">
        <v>701</v>
      </c>
      <c r="E61" s="18" t="s">
        <v>642</v>
      </c>
      <c r="F61" s="18">
        <v>2409</v>
      </c>
      <c r="G61" s="18" t="s">
        <v>586</v>
      </c>
      <c r="H61" s="18" t="s">
        <v>559</v>
      </c>
      <c r="I61" s="18">
        <v>77</v>
      </c>
      <c r="J61" s="18" t="s">
        <v>321</v>
      </c>
      <c r="K61" s="19">
        <v>2409063</v>
      </c>
      <c r="L61" s="20" t="s">
        <v>799</v>
      </c>
      <c r="M61" s="18" t="s">
        <v>987</v>
      </c>
      <c r="N61" s="18" t="s">
        <v>1160</v>
      </c>
      <c r="O61" s="21">
        <v>11</v>
      </c>
      <c r="P61" s="21">
        <v>2023</v>
      </c>
      <c r="Q61" s="21" t="s">
        <v>216</v>
      </c>
      <c r="R61" s="22">
        <v>4</v>
      </c>
      <c r="S61" s="21">
        <v>15</v>
      </c>
      <c r="T61" s="23"/>
      <c r="U61" s="24">
        <f t="shared" si="0"/>
        <v>0</v>
      </c>
      <c r="V61" s="23"/>
      <c r="W61" s="24">
        <f t="shared" si="1"/>
        <v>0</v>
      </c>
      <c r="X61" s="23" cm="1">
        <f t="array" ref="X61">IFERROR(INDEX(ejecuciones[Column1.ejecutado],MATCH(1,(ejecuciones[Column1.codigoIndicador]=A61)*(ejecuciones[periodo avance]="Marzo"),0)),0)</f>
        <v>0</v>
      </c>
      <c r="Y61" s="23" cm="1">
        <f t="array" ref="Y61">IFERROR(INDEX(ejecuciones[Column1.ejecutado],MATCH(1,(ejecuciones[Column1.codigoIndicador]=A61)*(ejecuciones[periodo avance]="Junio"),0)),0)</f>
        <v>3</v>
      </c>
      <c r="Z61" s="23" cm="1">
        <f t="array" ref="Z61">IFERROR(INDEX(ejecuciones[Column1.ejecutado],MATCH(1,(ejecuciones[Column1.codigoIndicador]=A61)*(ejecuciones[periodo avance]="Septiembre"),0)),0)</f>
        <v>0</v>
      </c>
      <c r="AA61" s="23" cm="1">
        <f t="array" ref="AA61">IFERROR(INDEX(ejecuciones[Column1.ejecutado],MATCH(1,(ejecuciones[Column1.codigoIndicador]=A61)*(ejecuciones[periodo avance]="Diciembre"),0)),0)</f>
        <v>0</v>
      </c>
      <c r="AB61" s="25">
        <f t="shared" si="2"/>
        <v>3</v>
      </c>
      <c r="AC61" s="24">
        <f t="shared" si="3"/>
        <v>0.2</v>
      </c>
      <c r="AD61" s="25">
        <f t="shared" si="4"/>
        <v>3</v>
      </c>
      <c r="AE61" s="24">
        <f t="shared" si="5"/>
        <v>0.75</v>
      </c>
      <c r="AF61" s="26">
        <f t="shared" si="6"/>
        <v>0.2</v>
      </c>
      <c r="AG61" s="27" cm="1">
        <f t="array" ref="AG61">IFERROR(INDEX(ejecuciones[Column1.presupuestoProyectado],MATCH(1,(ejecuciones[Column1.codigoIndicador]=A61)*(ejecuciones[Column1.fechaDiligenciamiento]=_xlfn.MAXIFS(ejecuciones[Column1.fechaDiligenciamiento],ejecuciones[Column1.codigoIndicador],A61)),0)),0)</f>
        <v>638317635</v>
      </c>
      <c r="AH61" s="28"/>
      <c r="AI61" s="29" cm="1">
        <f t="array" ref="AI61">IFERROR(INDEX(ejecuciones[Column1.presupuestoEjecutado],MATCH(1,(ejecuciones[Column1.codigoIndicador]=A61)*(ejecuciones[Column1.fechaDiligenciamiento]=_xlfn.MAXIFS(ejecuciones[Column1.fechaDiligenciamiento],ejecuciones[Column1.codigoIndicador],A61)),0)),0)</f>
        <v>632760000</v>
      </c>
      <c r="AJ61" s="26">
        <f t="shared" si="7"/>
        <v>0.99129330807224214</v>
      </c>
    </row>
    <row r="62" spans="1:36" ht="58" x14ac:dyDescent="0.35">
      <c r="A62" s="17">
        <v>61</v>
      </c>
      <c r="B62" s="18" t="s">
        <v>738</v>
      </c>
      <c r="C62" s="18" t="s">
        <v>31</v>
      </c>
      <c r="D62" s="18" t="s">
        <v>701</v>
      </c>
      <c r="E62" s="18" t="s">
        <v>642</v>
      </c>
      <c r="F62" s="18">
        <v>2403</v>
      </c>
      <c r="G62" s="18" t="s">
        <v>587</v>
      </c>
      <c r="H62" s="18" t="s">
        <v>559</v>
      </c>
      <c r="I62" s="18">
        <v>78</v>
      </c>
      <c r="J62" s="18" t="s">
        <v>322</v>
      </c>
      <c r="K62" s="19">
        <v>2403002</v>
      </c>
      <c r="L62" s="20" t="s">
        <v>800</v>
      </c>
      <c r="M62" s="18" t="s">
        <v>988</v>
      </c>
      <c r="N62" s="18" t="s">
        <v>1160</v>
      </c>
      <c r="O62" s="21">
        <v>1</v>
      </c>
      <c r="P62" s="21">
        <v>2023</v>
      </c>
      <c r="Q62" s="21" t="s">
        <v>216</v>
      </c>
      <c r="R62" s="22">
        <v>1</v>
      </c>
      <c r="S62" s="21">
        <v>2</v>
      </c>
      <c r="T62" s="23"/>
      <c r="U62" s="24">
        <f t="shared" si="0"/>
        <v>0</v>
      </c>
      <c r="V62" s="23"/>
      <c r="W62" s="24">
        <f t="shared" si="1"/>
        <v>0</v>
      </c>
      <c r="X62" s="23" cm="1">
        <f t="array" ref="X62">IFERROR(INDEX(ejecuciones[Column1.ejecutado],MATCH(1,(ejecuciones[Column1.codigoIndicador]=A62)*(ejecuciones[periodo avance]="Marzo"),0)),0)</f>
        <v>1</v>
      </c>
      <c r="Y62" s="23" cm="1">
        <f t="array" ref="Y62">IFERROR(INDEX(ejecuciones[Column1.ejecutado],MATCH(1,(ejecuciones[Column1.codigoIndicador]=A62)*(ejecuciones[periodo avance]="Junio"),0)),0)</f>
        <v>0</v>
      </c>
      <c r="Z62" s="23" cm="1">
        <f t="array" ref="Z62">IFERROR(INDEX(ejecuciones[Column1.ejecutado],MATCH(1,(ejecuciones[Column1.codigoIndicador]=A62)*(ejecuciones[periodo avance]="Septiembre"),0)),0)</f>
        <v>0</v>
      </c>
      <c r="AA62" s="23" cm="1">
        <f t="array" ref="AA62">IFERROR(INDEX(ejecuciones[Column1.ejecutado],MATCH(1,(ejecuciones[Column1.codigoIndicador]=A62)*(ejecuciones[periodo avance]="Diciembre"),0)),0)</f>
        <v>0</v>
      </c>
      <c r="AB62" s="25">
        <f t="shared" si="2"/>
        <v>1</v>
      </c>
      <c r="AC62" s="24">
        <f t="shared" si="3"/>
        <v>0.5</v>
      </c>
      <c r="AD62" s="25">
        <f t="shared" si="4"/>
        <v>1</v>
      </c>
      <c r="AE62" s="24">
        <f t="shared" si="5"/>
        <v>1</v>
      </c>
      <c r="AF62" s="26">
        <f t="shared" si="6"/>
        <v>0.5</v>
      </c>
      <c r="AG62" s="27" cm="1">
        <f t="array" ref="AG62">IFERROR(INDEX(ejecuciones[Column1.presupuestoProyectado],MATCH(1,(ejecuciones[Column1.codigoIndicador]=A62)*(ejecuciones[Column1.fechaDiligenciamiento]=_xlfn.MAXIFS(ejecuciones[Column1.fechaDiligenciamiento],ejecuciones[Column1.codigoIndicador],A62)),0)),0)</f>
        <v>209038875</v>
      </c>
      <c r="AH62" s="28"/>
      <c r="AI62" s="29" cm="1">
        <f t="array" ref="AI62">IFERROR(INDEX(ejecuciones[Column1.presupuestoEjecutado],MATCH(1,(ejecuciones[Column1.codigoIndicador]=A62)*(ejecuciones[Column1.fechaDiligenciamiento]=_xlfn.MAXIFS(ejecuciones[Column1.fechaDiligenciamiento],ejecuciones[Column1.codigoIndicador],A62)),0)),0)</f>
        <v>20903875</v>
      </c>
      <c r="AJ62" s="26">
        <f t="shared" si="7"/>
        <v>9.9999940202510185E-2</v>
      </c>
    </row>
    <row r="63" spans="1:36" ht="87" x14ac:dyDescent="0.35">
      <c r="A63" s="17">
        <v>62</v>
      </c>
      <c r="B63" s="18" t="s">
        <v>738</v>
      </c>
      <c r="C63" s="18" t="s">
        <v>31</v>
      </c>
      <c r="D63" s="18" t="s">
        <v>701</v>
      </c>
      <c r="E63" s="18" t="s">
        <v>642</v>
      </c>
      <c r="F63" s="18">
        <v>2409</v>
      </c>
      <c r="G63" s="18" t="s">
        <v>586</v>
      </c>
      <c r="H63" s="18" t="s">
        <v>559</v>
      </c>
      <c r="I63" s="18">
        <v>80</v>
      </c>
      <c r="J63" s="18" t="s">
        <v>323</v>
      </c>
      <c r="K63" s="19" t="s">
        <v>140</v>
      </c>
      <c r="L63" s="20" t="s">
        <v>801</v>
      </c>
      <c r="M63" s="18" t="s">
        <v>989</v>
      </c>
      <c r="N63" s="18" t="s">
        <v>26</v>
      </c>
      <c r="O63" s="21" t="s">
        <v>208</v>
      </c>
      <c r="P63" s="21">
        <v>2023</v>
      </c>
      <c r="Q63" s="21" t="s">
        <v>216</v>
      </c>
      <c r="R63" s="22">
        <v>5</v>
      </c>
      <c r="S63" s="21">
        <v>17</v>
      </c>
      <c r="T63" s="23"/>
      <c r="U63" s="24">
        <f t="shared" si="0"/>
        <v>0</v>
      </c>
      <c r="V63" s="23"/>
      <c r="W63" s="24">
        <f t="shared" si="1"/>
        <v>0</v>
      </c>
      <c r="X63" s="23" cm="1">
        <f t="array" ref="X63">IFERROR(INDEX(ejecuciones[Column1.ejecutado],MATCH(1,(ejecuciones[Column1.codigoIndicador]=A63)*(ejecuciones[periodo avance]="Marzo"),0)),0)</f>
        <v>0</v>
      </c>
      <c r="Y63" s="23" cm="1">
        <f t="array" ref="Y63">IFERROR(INDEX(ejecuciones[Column1.ejecutado],MATCH(1,(ejecuciones[Column1.codigoIndicador]=A63)*(ejecuciones[periodo avance]="Junio"),0)),0)</f>
        <v>0</v>
      </c>
      <c r="Z63" s="23" cm="1">
        <f t="array" ref="Z63">IFERROR(INDEX(ejecuciones[Column1.ejecutado],MATCH(1,(ejecuciones[Column1.codigoIndicador]=A63)*(ejecuciones[periodo avance]="Septiembre"),0)),0)</f>
        <v>0</v>
      </c>
      <c r="AA63" s="23" cm="1">
        <f t="array" ref="AA63">IFERROR(INDEX(ejecuciones[Column1.ejecutado],MATCH(1,(ejecuciones[Column1.codigoIndicador]=A63)*(ejecuciones[periodo avance]="Diciembre"),0)),0)</f>
        <v>0</v>
      </c>
      <c r="AB63" s="25">
        <f t="shared" si="2"/>
        <v>0</v>
      </c>
      <c r="AC63" s="24">
        <f t="shared" si="3"/>
        <v>0</v>
      </c>
      <c r="AD63" s="25">
        <f t="shared" si="4"/>
        <v>0</v>
      </c>
      <c r="AE63" s="24">
        <f t="shared" si="5"/>
        <v>0</v>
      </c>
      <c r="AF63" s="26">
        <f t="shared" si="6"/>
        <v>0</v>
      </c>
      <c r="AG63" s="27" cm="1">
        <f t="array" ref="AG63">IFERROR(INDEX(ejecuciones[Column1.presupuestoProyectado],MATCH(1,(ejecuciones[Column1.codigoIndicador]=A63)*(ejecuciones[Column1.fechaDiligenciamiento]=_xlfn.MAXIFS(ejecuciones[Column1.fechaDiligenciamiento],ejecuciones[Column1.codigoIndicador],A63)),0)),0)</f>
        <v>0</v>
      </c>
      <c r="AH63" s="28"/>
      <c r="AI63" s="29" cm="1">
        <f t="array" ref="AI63">IFERROR(INDEX(ejecuciones[Column1.presupuestoEjecutado],MATCH(1,(ejecuciones[Column1.codigoIndicador]=A63)*(ejecuciones[Column1.fechaDiligenciamiento]=_xlfn.MAXIFS(ejecuciones[Column1.fechaDiligenciamiento],ejecuciones[Column1.codigoIndicador],A63)),0)),0)</f>
        <v>0</v>
      </c>
      <c r="AJ63" s="26">
        <f t="shared" si="7"/>
        <v>0</v>
      </c>
    </row>
    <row r="64" spans="1:36" ht="43.5" x14ac:dyDescent="0.35">
      <c r="A64" s="17">
        <v>63</v>
      </c>
      <c r="B64" s="18" t="s">
        <v>41</v>
      </c>
      <c r="C64" s="18" t="s">
        <v>36</v>
      </c>
      <c r="D64" s="18" t="s">
        <v>702</v>
      </c>
      <c r="E64" s="18" t="s">
        <v>643</v>
      </c>
      <c r="F64" s="18" t="s">
        <v>50</v>
      </c>
      <c r="G64" s="18" t="s">
        <v>588</v>
      </c>
      <c r="H64" s="18" t="s">
        <v>560</v>
      </c>
      <c r="I64" s="18">
        <v>81</v>
      </c>
      <c r="J64" s="18" t="s">
        <v>324</v>
      </c>
      <c r="K64" s="19">
        <v>4503002</v>
      </c>
      <c r="L64" s="20" t="s">
        <v>799</v>
      </c>
      <c r="M64" s="18" t="s">
        <v>990</v>
      </c>
      <c r="N64" s="18" t="s">
        <v>1163</v>
      </c>
      <c r="O64" s="21">
        <v>0</v>
      </c>
      <c r="P64" s="21" t="s">
        <v>28</v>
      </c>
      <c r="Q64" s="21" t="s">
        <v>28</v>
      </c>
      <c r="R64" s="22">
        <v>200</v>
      </c>
      <c r="S64" s="21">
        <v>800</v>
      </c>
      <c r="T64" s="23"/>
      <c r="U64" s="24">
        <f t="shared" si="0"/>
        <v>0</v>
      </c>
      <c r="V64" s="23"/>
      <c r="W64" s="24">
        <f t="shared" si="1"/>
        <v>0</v>
      </c>
      <c r="X64" s="23" cm="1">
        <f t="array" ref="X64">IFERROR(INDEX(ejecuciones[Column1.ejecutado],MATCH(1,(ejecuciones[Column1.codigoIndicador]=A64)*(ejecuciones[periodo avance]="Marzo"),0)),0)</f>
        <v>85</v>
      </c>
      <c r="Y64" s="23" cm="1">
        <f t="array" ref="Y64">IFERROR(INDEX(ejecuciones[Column1.ejecutado],MATCH(1,(ejecuciones[Column1.codigoIndicador]=A64)*(ejecuciones[periodo avance]="Junio"),0)),0)</f>
        <v>65</v>
      </c>
      <c r="Z64" s="23" cm="1">
        <f t="array" ref="Z64">IFERROR(INDEX(ejecuciones[Column1.ejecutado],MATCH(1,(ejecuciones[Column1.codigoIndicador]=A64)*(ejecuciones[periodo avance]="Septiembre"),0)),0)</f>
        <v>0</v>
      </c>
      <c r="AA64" s="23" cm="1">
        <f t="array" ref="AA64">IFERROR(INDEX(ejecuciones[Column1.ejecutado],MATCH(1,(ejecuciones[Column1.codigoIndicador]=A64)*(ejecuciones[periodo avance]="Diciembre"),0)),0)</f>
        <v>0</v>
      </c>
      <c r="AB64" s="25">
        <f t="shared" si="2"/>
        <v>150</v>
      </c>
      <c r="AC64" s="24">
        <f t="shared" si="3"/>
        <v>0.1875</v>
      </c>
      <c r="AD64" s="25">
        <f t="shared" si="4"/>
        <v>150</v>
      </c>
      <c r="AE64" s="24">
        <f t="shared" si="5"/>
        <v>0.75</v>
      </c>
      <c r="AF64" s="26">
        <f t="shared" si="6"/>
        <v>0.1875</v>
      </c>
      <c r="AG64" s="27" cm="1">
        <f t="array" ref="AG64">IFERROR(INDEX(ejecuciones[Column1.presupuestoProyectado],MATCH(1,(ejecuciones[Column1.codigoIndicador]=A64)*(ejecuciones[Column1.fechaDiligenciamiento]=_xlfn.MAXIFS(ejecuciones[Column1.fechaDiligenciamiento],ejecuciones[Column1.codigoIndicador],A64)),0)),0)</f>
        <v>1000000000</v>
      </c>
      <c r="AH64" s="28"/>
      <c r="AI64" s="29" cm="1">
        <f t="array" ref="AI64">IFERROR(INDEX(ejecuciones[Column1.presupuestoEjecutado],MATCH(1,(ejecuciones[Column1.codigoIndicador]=A64)*(ejecuciones[Column1.fechaDiligenciamiento]=_xlfn.MAXIFS(ejecuciones[Column1.fechaDiligenciamiento],ejecuciones[Column1.codigoIndicador],A64)),0)),0)</f>
        <v>615333336</v>
      </c>
      <c r="AJ64" s="26">
        <f t="shared" si="7"/>
        <v>0.61533333599999995</v>
      </c>
    </row>
    <row r="65" spans="1:36" ht="87" x14ac:dyDescent="0.35">
      <c r="A65" s="17">
        <v>64</v>
      </c>
      <c r="B65" s="18" t="s">
        <v>41</v>
      </c>
      <c r="C65" s="18" t="s">
        <v>36</v>
      </c>
      <c r="D65" s="18" t="s">
        <v>702</v>
      </c>
      <c r="E65" s="18" t="s">
        <v>643</v>
      </c>
      <c r="F65" s="18" t="s">
        <v>50</v>
      </c>
      <c r="G65" s="18" t="s">
        <v>588</v>
      </c>
      <c r="H65" s="18" t="s">
        <v>560</v>
      </c>
      <c r="I65" s="18">
        <v>82</v>
      </c>
      <c r="J65" s="18" t="s">
        <v>325</v>
      </c>
      <c r="K65" s="19" t="s">
        <v>141</v>
      </c>
      <c r="L65" s="20" t="s">
        <v>752</v>
      </c>
      <c r="M65" s="18" t="s">
        <v>991</v>
      </c>
      <c r="N65" s="18" t="s">
        <v>1165</v>
      </c>
      <c r="O65" s="21">
        <v>0</v>
      </c>
      <c r="P65" s="21" t="s">
        <v>28</v>
      </c>
      <c r="Q65" s="21" t="s">
        <v>28</v>
      </c>
      <c r="R65" s="22">
        <v>46</v>
      </c>
      <c r="S65" s="21">
        <v>184</v>
      </c>
      <c r="T65" s="23"/>
      <c r="U65" s="24">
        <f t="shared" si="0"/>
        <v>0</v>
      </c>
      <c r="V65" s="23"/>
      <c r="W65" s="24">
        <f t="shared" si="1"/>
        <v>0</v>
      </c>
      <c r="X65" s="23" cm="1">
        <f t="array" ref="X65">IFERROR(INDEX(ejecuciones[Column1.ejecutado],MATCH(1,(ejecuciones[Column1.codigoIndicador]=A65)*(ejecuciones[periodo avance]="Marzo"),0)),0)</f>
        <v>5</v>
      </c>
      <c r="Y65" s="23" cm="1">
        <f t="array" ref="Y65">IFERROR(INDEX(ejecuciones[Column1.ejecutado],MATCH(1,(ejecuciones[Column1.codigoIndicador]=A65)*(ejecuciones[periodo avance]="Junio"),0)),0)</f>
        <v>6</v>
      </c>
      <c r="Z65" s="23" cm="1">
        <f t="array" ref="Z65">IFERROR(INDEX(ejecuciones[Column1.ejecutado],MATCH(1,(ejecuciones[Column1.codigoIndicador]=A65)*(ejecuciones[periodo avance]="Septiembre"),0)),0)</f>
        <v>0</v>
      </c>
      <c r="AA65" s="23" cm="1">
        <f t="array" ref="AA65">IFERROR(INDEX(ejecuciones[Column1.ejecutado],MATCH(1,(ejecuciones[Column1.codigoIndicador]=A65)*(ejecuciones[periodo avance]="Diciembre"),0)),0)</f>
        <v>0</v>
      </c>
      <c r="AB65" s="25">
        <f t="shared" si="2"/>
        <v>11</v>
      </c>
      <c r="AC65" s="24">
        <f t="shared" si="3"/>
        <v>5.9782608695652176E-2</v>
      </c>
      <c r="AD65" s="25">
        <f t="shared" si="4"/>
        <v>11</v>
      </c>
      <c r="AE65" s="24">
        <f t="shared" si="5"/>
        <v>0.2391304347826087</v>
      </c>
      <c r="AF65" s="26">
        <f t="shared" si="6"/>
        <v>5.9782608695652176E-2</v>
      </c>
      <c r="AG65" s="27" cm="1">
        <f t="array" ref="AG65">IFERROR(INDEX(ejecuciones[Column1.presupuestoProyectado],MATCH(1,(ejecuciones[Column1.codigoIndicador]=A65)*(ejecuciones[Column1.fechaDiligenciamiento]=_xlfn.MAXIFS(ejecuciones[Column1.fechaDiligenciamiento],ejecuciones[Column1.codigoIndicador],A65)),0)),0)</f>
        <v>500000000</v>
      </c>
      <c r="AH65" s="28"/>
      <c r="AI65" s="29" cm="1">
        <f t="array" ref="AI65">IFERROR(INDEX(ejecuciones[Column1.presupuestoEjecutado],MATCH(1,(ejecuciones[Column1.codigoIndicador]=A65)*(ejecuciones[Column1.fechaDiligenciamiento]=_xlfn.MAXIFS(ejecuciones[Column1.fechaDiligenciamiento],ejecuciones[Column1.codigoIndicador],A65)),0)),0)</f>
        <v>393333333</v>
      </c>
      <c r="AJ65" s="26">
        <f t="shared" si="7"/>
        <v>0.78666666600000001</v>
      </c>
    </row>
    <row r="66" spans="1:36" ht="58" x14ac:dyDescent="0.35">
      <c r="A66" s="17">
        <v>65</v>
      </c>
      <c r="B66" s="18" t="s">
        <v>41</v>
      </c>
      <c r="C66" s="18" t="s">
        <v>36</v>
      </c>
      <c r="D66" s="18" t="s">
        <v>702</v>
      </c>
      <c r="E66" s="18" t="s">
        <v>644</v>
      </c>
      <c r="F66" s="18" t="s">
        <v>50</v>
      </c>
      <c r="G66" s="18" t="s">
        <v>588</v>
      </c>
      <c r="H66" s="18" t="s">
        <v>560</v>
      </c>
      <c r="I66" s="18">
        <v>83</v>
      </c>
      <c r="J66" s="18" t="s">
        <v>326</v>
      </c>
      <c r="K66" s="19" t="s">
        <v>142</v>
      </c>
      <c r="L66" s="20" t="s">
        <v>802</v>
      </c>
      <c r="M66" s="18" t="s">
        <v>992</v>
      </c>
      <c r="N66" s="18" t="s">
        <v>1166</v>
      </c>
      <c r="O66" s="21">
        <v>0</v>
      </c>
      <c r="P66" s="21" t="s">
        <v>28</v>
      </c>
      <c r="Q66" s="21" t="s">
        <v>28</v>
      </c>
      <c r="R66" s="22">
        <v>1</v>
      </c>
      <c r="S66" s="21">
        <v>4</v>
      </c>
      <c r="T66" s="23"/>
      <c r="U66" s="24">
        <f t="shared" si="0"/>
        <v>0</v>
      </c>
      <c r="V66" s="23"/>
      <c r="W66" s="24">
        <f t="shared" si="1"/>
        <v>0</v>
      </c>
      <c r="X66" s="23" cm="1">
        <f t="array" ref="X66">IFERROR(INDEX(ejecuciones[Column1.ejecutado],MATCH(1,(ejecuciones[Column1.codigoIndicador]=A66)*(ejecuciones[periodo avance]="Marzo"),0)),0)</f>
        <v>0</v>
      </c>
      <c r="Y66" s="23" cm="1">
        <f t="array" ref="Y66">IFERROR(INDEX(ejecuciones[Column1.ejecutado],MATCH(1,(ejecuciones[Column1.codigoIndicador]=A66)*(ejecuciones[periodo avance]="Junio"),0)),0)</f>
        <v>0</v>
      </c>
      <c r="Z66" s="23" cm="1">
        <f t="array" ref="Z66">IFERROR(INDEX(ejecuciones[Column1.ejecutado],MATCH(1,(ejecuciones[Column1.codigoIndicador]=A66)*(ejecuciones[periodo avance]="Septiembre"),0)),0)</f>
        <v>0</v>
      </c>
      <c r="AA66" s="23" cm="1">
        <f t="array" ref="AA66">IFERROR(INDEX(ejecuciones[Column1.ejecutado],MATCH(1,(ejecuciones[Column1.codigoIndicador]=A66)*(ejecuciones[periodo avance]="Diciembre"),0)),0)</f>
        <v>0</v>
      </c>
      <c r="AB66" s="25">
        <f t="shared" si="2"/>
        <v>0</v>
      </c>
      <c r="AC66" s="24">
        <f t="shared" si="3"/>
        <v>0</v>
      </c>
      <c r="AD66" s="25">
        <f t="shared" si="4"/>
        <v>0</v>
      </c>
      <c r="AE66" s="24">
        <f t="shared" si="5"/>
        <v>0</v>
      </c>
      <c r="AF66" s="26">
        <f t="shared" si="6"/>
        <v>0</v>
      </c>
      <c r="AG66" s="27" cm="1">
        <f t="array" ref="AG66">IFERROR(INDEX(ejecuciones[Column1.presupuestoProyectado],MATCH(1,(ejecuciones[Column1.codigoIndicador]=A66)*(ejecuciones[Column1.fechaDiligenciamiento]=_xlfn.MAXIFS(ejecuciones[Column1.fechaDiligenciamiento],ejecuciones[Column1.codigoIndicador],A66)),0)),0)</f>
        <v>0</v>
      </c>
      <c r="AH66" s="28"/>
      <c r="AI66" s="29" cm="1">
        <f t="array" ref="AI66">IFERROR(INDEX(ejecuciones[Column1.presupuestoEjecutado],MATCH(1,(ejecuciones[Column1.codigoIndicador]=A66)*(ejecuciones[Column1.fechaDiligenciamiento]=_xlfn.MAXIFS(ejecuciones[Column1.fechaDiligenciamiento],ejecuciones[Column1.codigoIndicador],A66)),0)),0)</f>
        <v>0</v>
      </c>
      <c r="AJ66" s="26">
        <f t="shared" si="7"/>
        <v>0</v>
      </c>
    </row>
    <row r="67" spans="1:36" ht="72.5" x14ac:dyDescent="0.35">
      <c r="A67" s="17">
        <v>66</v>
      </c>
      <c r="B67" s="18" t="s">
        <v>41</v>
      </c>
      <c r="C67" s="18" t="s">
        <v>36</v>
      </c>
      <c r="D67" s="18" t="s">
        <v>702</v>
      </c>
      <c r="E67" s="18" t="s">
        <v>644</v>
      </c>
      <c r="F67" s="18" t="s">
        <v>50</v>
      </c>
      <c r="G67" s="18" t="s">
        <v>588</v>
      </c>
      <c r="H67" s="18" t="s">
        <v>560</v>
      </c>
      <c r="I67" s="18">
        <v>84</v>
      </c>
      <c r="J67" s="18" t="s">
        <v>327</v>
      </c>
      <c r="K67" s="19" t="s">
        <v>143</v>
      </c>
      <c r="L67" s="20" t="s">
        <v>803</v>
      </c>
      <c r="M67" s="18" t="s">
        <v>942</v>
      </c>
      <c r="N67" s="18" t="s">
        <v>1167</v>
      </c>
      <c r="O67" s="21">
        <v>0</v>
      </c>
      <c r="P67" s="21" t="s">
        <v>28</v>
      </c>
      <c r="Q67" s="21" t="s">
        <v>28</v>
      </c>
      <c r="R67" s="22">
        <v>2.5000000000000001E-3</v>
      </c>
      <c r="S67" s="21">
        <v>1</v>
      </c>
      <c r="T67" s="23"/>
      <c r="U67" s="24">
        <f t="shared" ref="U67:U130" si="8">+T67/S67</f>
        <v>0</v>
      </c>
      <c r="V67" s="23"/>
      <c r="W67" s="24">
        <f t="shared" ref="W67:W130" si="9">+V67/S67</f>
        <v>0</v>
      </c>
      <c r="X67" s="23" cm="1">
        <f t="array" ref="X67">IFERROR(INDEX(ejecuciones[Column1.ejecutado],MATCH(1,(ejecuciones[Column1.codigoIndicador]=A67)*(ejecuciones[periodo avance]="Marzo"),0)),0)</f>
        <v>0</v>
      </c>
      <c r="Y67" s="23" cm="1">
        <f t="array" ref="Y67">IFERROR(INDEX(ejecuciones[Column1.ejecutado],MATCH(1,(ejecuciones[Column1.codigoIndicador]=A67)*(ejecuciones[periodo avance]="Junio"),0)),0)</f>
        <v>0</v>
      </c>
      <c r="Z67" s="23" cm="1">
        <f t="array" ref="Z67">IFERROR(INDEX(ejecuciones[Column1.ejecutado],MATCH(1,(ejecuciones[Column1.codigoIndicador]=A67)*(ejecuciones[periodo avance]="Septiembre"),0)),0)</f>
        <v>0</v>
      </c>
      <c r="AA67" s="23" cm="1">
        <f t="array" ref="AA67">IFERROR(INDEX(ejecuciones[Column1.ejecutado],MATCH(1,(ejecuciones[Column1.codigoIndicador]=A67)*(ejecuciones[periodo avance]="Diciembre"),0)),0)</f>
        <v>0</v>
      </c>
      <c r="AB67" s="25">
        <f t="shared" ref="AB67:AB130" si="10">+X67+Y67+Z67+AA67</f>
        <v>0</v>
      </c>
      <c r="AC67" s="24">
        <f t="shared" ref="AC67:AC130" si="11">+AB67/S67</f>
        <v>0</v>
      </c>
      <c r="AD67" s="25">
        <f t="shared" ref="AD67:AD130" si="12">V67+AB67</f>
        <v>0</v>
      </c>
      <c r="AE67" s="24">
        <f t="shared" ref="AE67:AE130" si="13">+AB67/R67</f>
        <v>0</v>
      </c>
      <c r="AF67" s="26">
        <f t="shared" ref="AF67:AF130" si="14">AD67/S67</f>
        <v>0</v>
      </c>
      <c r="AG67" s="27" cm="1">
        <f t="array" ref="AG67">IFERROR(INDEX(ejecuciones[Column1.presupuestoProyectado],MATCH(1,(ejecuciones[Column1.codigoIndicador]=A67)*(ejecuciones[Column1.fechaDiligenciamiento]=_xlfn.MAXIFS(ejecuciones[Column1.fechaDiligenciamiento],ejecuciones[Column1.codigoIndicador],A67)),0)),0)</f>
        <v>0</v>
      </c>
      <c r="AH67" s="28"/>
      <c r="AI67" s="29" cm="1">
        <f t="array" ref="AI67">IFERROR(INDEX(ejecuciones[Column1.presupuestoEjecutado],MATCH(1,(ejecuciones[Column1.codigoIndicador]=A67)*(ejecuciones[Column1.fechaDiligenciamiento]=_xlfn.MAXIFS(ejecuciones[Column1.fechaDiligenciamiento],ejecuciones[Column1.codigoIndicador],A67)),0)),0)</f>
        <v>0</v>
      </c>
      <c r="AJ67" s="26">
        <f t="shared" ref="AJ67:AJ130" si="15">IFERROR(AI67/AG67,0)</f>
        <v>0</v>
      </c>
    </row>
    <row r="68" spans="1:36" ht="101.5" x14ac:dyDescent="0.35">
      <c r="A68" s="17">
        <v>67</v>
      </c>
      <c r="B68" s="18" t="s">
        <v>41</v>
      </c>
      <c r="C68" s="18" t="s">
        <v>36</v>
      </c>
      <c r="D68" s="18" t="s">
        <v>702</v>
      </c>
      <c r="E68" s="18" t="s">
        <v>644</v>
      </c>
      <c r="F68" s="18" t="s">
        <v>50</v>
      </c>
      <c r="G68" s="18" t="s">
        <v>588</v>
      </c>
      <c r="H68" s="18" t="s">
        <v>560</v>
      </c>
      <c r="I68" s="18">
        <v>85</v>
      </c>
      <c r="J68" s="18" t="s">
        <v>328</v>
      </c>
      <c r="K68" s="19" t="s">
        <v>144</v>
      </c>
      <c r="L68" s="20" t="s">
        <v>804</v>
      </c>
      <c r="M68" s="18" t="s">
        <v>993</v>
      </c>
      <c r="N68" s="18" t="s">
        <v>1163</v>
      </c>
      <c r="O68" s="21">
        <v>0</v>
      </c>
      <c r="P68" s="21" t="s">
        <v>28</v>
      </c>
      <c r="Q68" s="21" t="s">
        <v>28</v>
      </c>
      <c r="R68" s="22">
        <v>2500</v>
      </c>
      <c r="S68" s="21">
        <v>10000</v>
      </c>
      <c r="T68" s="23"/>
      <c r="U68" s="24">
        <f t="shared" si="8"/>
        <v>0</v>
      </c>
      <c r="V68" s="23"/>
      <c r="W68" s="24">
        <f t="shared" si="9"/>
        <v>0</v>
      </c>
      <c r="X68" s="23" cm="1">
        <f t="array" ref="X68">IFERROR(INDEX(ejecuciones[Column1.ejecutado],MATCH(1,(ejecuciones[Column1.codigoIndicador]=A68)*(ejecuciones[periodo avance]="Marzo"),0)),0)</f>
        <v>2741</v>
      </c>
      <c r="Y68" s="23" cm="1">
        <f t="array" ref="Y68">IFERROR(INDEX(ejecuciones[Column1.ejecutado],MATCH(1,(ejecuciones[Column1.codigoIndicador]=A68)*(ejecuciones[periodo avance]="Junio"),0)),0)</f>
        <v>2083</v>
      </c>
      <c r="Z68" s="23" cm="1">
        <f t="array" ref="Z68">IFERROR(INDEX(ejecuciones[Column1.ejecutado],MATCH(1,(ejecuciones[Column1.codigoIndicador]=A68)*(ejecuciones[periodo avance]="Septiembre"),0)),0)</f>
        <v>0</v>
      </c>
      <c r="AA68" s="23" cm="1">
        <f t="array" ref="AA68">IFERROR(INDEX(ejecuciones[Column1.ejecutado],MATCH(1,(ejecuciones[Column1.codigoIndicador]=A68)*(ejecuciones[periodo avance]="Diciembre"),0)),0)</f>
        <v>0</v>
      </c>
      <c r="AB68" s="25">
        <f t="shared" si="10"/>
        <v>4824</v>
      </c>
      <c r="AC68" s="24">
        <f t="shared" si="11"/>
        <v>0.4824</v>
      </c>
      <c r="AD68" s="25">
        <f t="shared" si="12"/>
        <v>4824</v>
      </c>
      <c r="AE68" s="24">
        <f t="shared" si="13"/>
        <v>1.9296</v>
      </c>
      <c r="AF68" s="26">
        <f t="shared" si="14"/>
        <v>0.4824</v>
      </c>
      <c r="AG68" s="27" cm="1">
        <f t="array" ref="AG68">IFERROR(INDEX(ejecuciones[Column1.presupuestoProyectado],MATCH(1,(ejecuciones[Column1.codigoIndicador]=A68)*(ejecuciones[Column1.fechaDiligenciamiento]=_xlfn.MAXIFS(ejecuciones[Column1.fechaDiligenciamiento],ejecuciones[Column1.codigoIndicador],A68)),0)),0)</f>
        <v>0</v>
      </c>
      <c r="AH68" s="28"/>
      <c r="AI68" s="29" cm="1">
        <f t="array" ref="AI68">IFERROR(INDEX(ejecuciones[Column1.presupuestoEjecutado],MATCH(1,(ejecuciones[Column1.codigoIndicador]=A68)*(ejecuciones[Column1.fechaDiligenciamiento]=_xlfn.MAXIFS(ejecuciones[Column1.fechaDiligenciamiento],ejecuciones[Column1.codigoIndicador],A68)),0)),0)</f>
        <v>0</v>
      </c>
      <c r="AJ68" s="26">
        <f t="shared" si="15"/>
        <v>0</v>
      </c>
    </row>
    <row r="69" spans="1:36" ht="101.5" x14ac:dyDescent="0.35">
      <c r="A69" s="17">
        <v>68</v>
      </c>
      <c r="B69" s="18" t="s">
        <v>41</v>
      </c>
      <c r="C69" s="18" t="s">
        <v>36</v>
      </c>
      <c r="D69" s="18" t="s">
        <v>702</v>
      </c>
      <c r="E69" s="18" t="s">
        <v>645</v>
      </c>
      <c r="F69" s="18" t="s">
        <v>50</v>
      </c>
      <c r="G69" s="18" t="s">
        <v>588</v>
      </c>
      <c r="H69" s="18" t="s">
        <v>560</v>
      </c>
      <c r="I69" s="18">
        <v>86</v>
      </c>
      <c r="J69" s="18" t="s">
        <v>329</v>
      </c>
      <c r="K69" s="19" t="s">
        <v>145</v>
      </c>
      <c r="L69" s="20" t="s">
        <v>805</v>
      </c>
      <c r="M69" s="18" t="s">
        <v>994</v>
      </c>
      <c r="N69" s="18" t="s">
        <v>1168</v>
      </c>
      <c r="O69" s="21">
        <v>0</v>
      </c>
      <c r="P69" s="21" t="s">
        <v>28</v>
      </c>
      <c r="Q69" s="21" t="s">
        <v>28</v>
      </c>
      <c r="R69" s="22">
        <v>5</v>
      </c>
      <c r="S69" s="21">
        <v>20</v>
      </c>
      <c r="T69" s="23"/>
      <c r="U69" s="24">
        <f t="shared" si="8"/>
        <v>0</v>
      </c>
      <c r="V69" s="23"/>
      <c r="W69" s="24">
        <f t="shared" si="9"/>
        <v>0</v>
      </c>
      <c r="X69" s="23" cm="1">
        <f t="array" ref="X69">IFERROR(INDEX(ejecuciones[Column1.ejecutado],MATCH(1,(ejecuciones[Column1.codigoIndicador]=A69)*(ejecuciones[periodo avance]="Marzo"),0)),0)</f>
        <v>0</v>
      </c>
      <c r="Y69" s="23" cm="1">
        <f t="array" ref="Y69">IFERROR(INDEX(ejecuciones[Column1.ejecutado],MATCH(1,(ejecuciones[Column1.codigoIndicador]=A69)*(ejecuciones[periodo avance]="Junio"),0)),0)</f>
        <v>4</v>
      </c>
      <c r="Z69" s="23" cm="1">
        <f t="array" ref="Z69">IFERROR(INDEX(ejecuciones[Column1.ejecutado],MATCH(1,(ejecuciones[Column1.codigoIndicador]=A69)*(ejecuciones[periodo avance]="Septiembre"),0)),0)</f>
        <v>0</v>
      </c>
      <c r="AA69" s="23" cm="1">
        <f t="array" ref="AA69">IFERROR(INDEX(ejecuciones[Column1.ejecutado],MATCH(1,(ejecuciones[Column1.codigoIndicador]=A69)*(ejecuciones[periodo avance]="Diciembre"),0)),0)</f>
        <v>0</v>
      </c>
      <c r="AB69" s="25">
        <f t="shared" si="10"/>
        <v>4</v>
      </c>
      <c r="AC69" s="24">
        <f t="shared" si="11"/>
        <v>0.2</v>
      </c>
      <c r="AD69" s="25">
        <f t="shared" si="12"/>
        <v>4</v>
      </c>
      <c r="AE69" s="24">
        <f t="shared" si="13"/>
        <v>0.8</v>
      </c>
      <c r="AF69" s="26">
        <f t="shared" si="14"/>
        <v>0.2</v>
      </c>
      <c r="AG69" s="27" cm="1">
        <f t="array" ref="AG69">IFERROR(INDEX(ejecuciones[Column1.presupuestoProyectado],MATCH(1,(ejecuciones[Column1.codigoIndicador]=A69)*(ejecuciones[Column1.fechaDiligenciamiento]=_xlfn.MAXIFS(ejecuciones[Column1.fechaDiligenciamiento],ejecuciones[Column1.codigoIndicador],A69)),0)),0)</f>
        <v>13016794065</v>
      </c>
      <c r="AH69" s="28"/>
      <c r="AI69" s="29" cm="1">
        <f t="array" ref="AI69">IFERROR(INDEX(ejecuciones[Column1.presupuestoEjecutado],MATCH(1,(ejecuciones[Column1.codigoIndicador]=A69)*(ejecuciones[Column1.fechaDiligenciamiento]=_xlfn.MAXIFS(ejecuciones[Column1.fechaDiligenciamiento],ejecuciones[Column1.codigoIndicador],A69)),0)),0)</f>
        <v>2499053860</v>
      </c>
      <c r="AJ69" s="26">
        <f t="shared" si="15"/>
        <v>0.19198689381739098</v>
      </c>
    </row>
    <row r="70" spans="1:36" ht="87" x14ac:dyDescent="0.35">
      <c r="A70" s="17">
        <v>69</v>
      </c>
      <c r="B70" s="18" t="s">
        <v>41</v>
      </c>
      <c r="C70" s="18" t="s">
        <v>36</v>
      </c>
      <c r="D70" s="18" t="s">
        <v>702</v>
      </c>
      <c r="E70" s="18" t="s">
        <v>645</v>
      </c>
      <c r="F70" s="18" t="s">
        <v>50</v>
      </c>
      <c r="G70" s="18" t="s">
        <v>588</v>
      </c>
      <c r="H70" s="18" t="s">
        <v>560</v>
      </c>
      <c r="I70" s="18">
        <v>87</v>
      </c>
      <c r="J70" s="18" t="s">
        <v>330</v>
      </c>
      <c r="K70" s="19" t="s">
        <v>146</v>
      </c>
      <c r="L70" s="20" t="s">
        <v>787</v>
      </c>
      <c r="M70" s="18" t="s">
        <v>995</v>
      </c>
      <c r="N70" s="18" t="s">
        <v>1169</v>
      </c>
      <c r="O70" s="21">
        <v>0</v>
      </c>
      <c r="P70" s="21" t="s">
        <v>28</v>
      </c>
      <c r="Q70" s="21" t="s">
        <v>28</v>
      </c>
      <c r="R70" s="22">
        <v>2.5000000000000001E-3</v>
      </c>
      <c r="S70" s="21">
        <v>1</v>
      </c>
      <c r="T70" s="23"/>
      <c r="U70" s="24">
        <f t="shared" si="8"/>
        <v>0</v>
      </c>
      <c r="V70" s="23"/>
      <c r="W70" s="24">
        <f t="shared" si="9"/>
        <v>0</v>
      </c>
      <c r="X70" s="23" cm="1">
        <f t="array" ref="X70">IFERROR(INDEX(ejecuciones[Column1.ejecutado],MATCH(1,(ejecuciones[Column1.codigoIndicador]=A70)*(ejecuciones[periodo avance]="Marzo"),0)),0)</f>
        <v>0</v>
      </c>
      <c r="Y70" s="23" cm="1">
        <f t="array" ref="Y70">IFERROR(INDEX(ejecuciones[Column1.ejecutado],MATCH(1,(ejecuciones[Column1.codigoIndicador]=A70)*(ejecuciones[periodo avance]="Junio"),0)),0)</f>
        <v>0</v>
      </c>
      <c r="Z70" s="23" cm="1">
        <f t="array" ref="Z70">IFERROR(INDEX(ejecuciones[Column1.ejecutado],MATCH(1,(ejecuciones[Column1.codigoIndicador]=A70)*(ejecuciones[periodo avance]="Septiembre"),0)),0)</f>
        <v>0</v>
      </c>
      <c r="AA70" s="23" cm="1">
        <f t="array" ref="AA70">IFERROR(INDEX(ejecuciones[Column1.ejecutado],MATCH(1,(ejecuciones[Column1.codigoIndicador]=A70)*(ejecuciones[periodo avance]="Diciembre"),0)),0)</f>
        <v>0</v>
      </c>
      <c r="AB70" s="25">
        <f t="shared" si="10"/>
        <v>0</v>
      </c>
      <c r="AC70" s="24">
        <f t="shared" si="11"/>
        <v>0</v>
      </c>
      <c r="AD70" s="25">
        <f t="shared" si="12"/>
        <v>0</v>
      </c>
      <c r="AE70" s="24">
        <f t="shared" si="13"/>
        <v>0</v>
      </c>
      <c r="AF70" s="26">
        <f t="shared" si="14"/>
        <v>0</v>
      </c>
      <c r="AG70" s="27" cm="1">
        <f t="array" ref="AG70">IFERROR(INDEX(ejecuciones[Column1.presupuestoProyectado],MATCH(1,(ejecuciones[Column1.codigoIndicador]=A70)*(ejecuciones[Column1.fechaDiligenciamiento]=_xlfn.MAXIFS(ejecuciones[Column1.fechaDiligenciamiento],ejecuciones[Column1.codigoIndicador],A70)),0)),0)</f>
        <v>0</v>
      </c>
      <c r="AH70" s="28"/>
      <c r="AI70" s="29" cm="1">
        <f t="array" ref="AI70">IFERROR(INDEX(ejecuciones[Column1.presupuestoEjecutado],MATCH(1,(ejecuciones[Column1.codigoIndicador]=A70)*(ejecuciones[Column1.fechaDiligenciamiento]=_xlfn.MAXIFS(ejecuciones[Column1.fechaDiligenciamiento],ejecuciones[Column1.codigoIndicador],A70)),0)),0)</f>
        <v>0</v>
      </c>
      <c r="AJ70" s="26">
        <f t="shared" si="15"/>
        <v>0</v>
      </c>
    </row>
    <row r="71" spans="1:36" ht="72.5" x14ac:dyDescent="0.35">
      <c r="A71" s="17">
        <v>70</v>
      </c>
      <c r="B71" s="18" t="s">
        <v>41</v>
      </c>
      <c r="C71" s="18" t="s">
        <v>36</v>
      </c>
      <c r="D71" s="18" t="s">
        <v>702</v>
      </c>
      <c r="E71" s="18" t="s">
        <v>645</v>
      </c>
      <c r="F71" s="18" t="s">
        <v>50</v>
      </c>
      <c r="G71" s="18" t="s">
        <v>588</v>
      </c>
      <c r="H71" s="18" t="s">
        <v>560</v>
      </c>
      <c r="I71" s="18">
        <v>88</v>
      </c>
      <c r="J71" s="18" t="s">
        <v>331</v>
      </c>
      <c r="K71" s="19" t="s">
        <v>147</v>
      </c>
      <c r="L71" s="20" t="s">
        <v>806</v>
      </c>
      <c r="M71" s="18" t="s">
        <v>996</v>
      </c>
      <c r="N71" s="18" t="s">
        <v>1167</v>
      </c>
      <c r="O71" s="21">
        <v>0</v>
      </c>
      <c r="P71" s="21" t="s">
        <v>28</v>
      </c>
      <c r="Q71" s="21" t="s">
        <v>28</v>
      </c>
      <c r="R71" s="22">
        <v>2.5000000000000001E-3</v>
      </c>
      <c r="S71" s="21">
        <v>1</v>
      </c>
      <c r="T71" s="23"/>
      <c r="U71" s="24">
        <f t="shared" si="8"/>
        <v>0</v>
      </c>
      <c r="V71" s="23"/>
      <c r="W71" s="24">
        <f t="shared" si="9"/>
        <v>0</v>
      </c>
      <c r="X71" s="23" cm="1">
        <f t="array" ref="X71">IFERROR(INDEX(ejecuciones[Column1.ejecutado],MATCH(1,(ejecuciones[Column1.codigoIndicador]=A71)*(ejecuciones[periodo avance]="Marzo"),0)),0)</f>
        <v>0</v>
      </c>
      <c r="Y71" s="23" cm="1">
        <f t="array" ref="Y71">IFERROR(INDEX(ejecuciones[Column1.ejecutado],MATCH(1,(ejecuciones[Column1.codigoIndicador]=A71)*(ejecuciones[periodo avance]="Junio"),0)),0)</f>
        <v>0</v>
      </c>
      <c r="Z71" s="23" cm="1">
        <f t="array" ref="Z71">IFERROR(INDEX(ejecuciones[Column1.ejecutado],MATCH(1,(ejecuciones[Column1.codigoIndicador]=A71)*(ejecuciones[periodo avance]="Septiembre"),0)),0)</f>
        <v>0</v>
      </c>
      <c r="AA71" s="23" cm="1">
        <f t="array" ref="AA71">IFERROR(INDEX(ejecuciones[Column1.ejecutado],MATCH(1,(ejecuciones[Column1.codigoIndicador]=A71)*(ejecuciones[periodo avance]="Diciembre"),0)),0)</f>
        <v>0</v>
      </c>
      <c r="AB71" s="25">
        <f t="shared" si="10"/>
        <v>0</v>
      </c>
      <c r="AC71" s="24">
        <f t="shared" si="11"/>
        <v>0</v>
      </c>
      <c r="AD71" s="25">
        <f t="shared" si="12"/>
        <v>0</v>
      </c>
      <c r="AE71" s="24">
        <f t="shared" si="13"/>
        <v>0</v>
      </c>
      <c r="AF71" s="26">
        <f t="shared" si="14"/>
        <v>0</v>
      </c>
      <c r="AG71" s="27" cm="1">
        <f t="array" ref="AG71">IFERROR(INDEX(ejecuciones[Column1.presupuestoProyectado],MATCH(1,(ejecuciones[Column1.codigoIndicador]=A71)*(ejecuciones[Column1.fechaDiligenciamiento]=_xlfn.MAXIFS(ejecuciones[Column1.fechaDiligenciamiento],ejecuciones[Column1.codigoIndicador],A71)),0)),0)</f>
        <v>0</v>
      </c>
      <c r="AH71" s="28"/>
      <c r="AI71" s="29" cm="1">
        <f t="array" ref="AI71">IFERROR(INDEX(ejecuciones[Column1.presupuestoEjecutado],MATCH(1,(ejecuciones[Column1.codigoIndicador]=A71)*(ejecuciones[Column1.fechaDiligenciamiento]=_xlfn.MAXIFS(ejecuciones[Column1.fechaDiligenciamiento],ejecuciones[Column1.codigoIndicador],A71)),0)),0)</f>
        <v>0</v>
      </c>
      <c r="AJ71" s="26">
        <f t="shared" si="15"/>
        <v>0</v>
      </c>
    </row>
    <row r="72" spans="1:36" ht="145" x14ac:dyDescent="0.35">
      <c r="A72" s="17">
        <v>71</v>
      </c>
      <c r="B72" s="18" t="s">
        <v>40</v>
      </c>
      <c r="C72" s="18" t="s">
        <v>29</v>
      </c>
      <c r="D72" s="18" t="s">
        <v>698</v>
      </c>
      <c r="E72" s="18" t="s">
        <v>34</v>
      </c>
      <c r="F72" s="18">
        <v>3301</v>
      </c>
      <c r="G72" s="18" t="s">
        <v>580</v>
      </c>
      <c r="H72" s="18" t="s">
        <v>73</v>
      </c>
      <c r="I72" s="18">
        <v>89</v>
      </c>
      <c r="J72" s="18" t="s">
        <v>311</v>
      </c>
      <c r="K72" s="19">
        <v>3302044</v>
      </c>
      <c r="L72" s="20" t="s">
        <v>783</v>
      </c>
      <c r="M72" s="18" t="s">
        <v>971</v>
      </c>
      <c r="N72" s="18" t="s">
        <v>1160</v>
      </c>
      <c r="O72" s="21" t="s">
        <v>208</v>
      </c>
      <c r="P72" s="21">
        <v>2003</v>
      </c>
      <c r="Q72" s="21" t="s">
        <v>40</v>
      </c>
      <c r="R72" s="22">
        <v>21</v>
      </c>
      <c r="S72" s="21">
        <v>21</v>
      </c>
      <c r="T72" s="23"/>
      <c r="U72" s="24">
        <f t="shared" si="8"/>
        <v>0</v>
      </c>
      <c r="V72" s="23"/>
      <c r="W72" s="24">
        <f t="shared" si="9"/>
        <v>0</v>
      </c>
      <c r="X72" s="23" cm="1">
        <f t="array" ref="X72">IFERROR(INDEX(ejecuciones[Column1.ejecutado],MATCH(1,(ejecuciones[Column1.codigoIndicador]=A72)*(ejecuciones[periodo avance]="Marzo"),0)),0)</f>
        <v>0</v>
      </c>
      <c r="Y72" s="23" cm="1">
        <f t="array" ref="Y72">IFERROR(INDEX(ejecuciones[Column1.ejecutado],MATCH(1,(ejecuciones[Column1.codigoIndicador]=A72)*(ejecuciones[periodo avance]="Junio"),0)),0)</f>
        <v>0</v>
      </c>
      <c r="Z72" s="23" cm="1">
        <f t="array" ref="Z72">IFERROR(INDEX(ejecuciones[Column1.ejecutado],MATCH(1,(ejecuciones[Column1.codigoIndicador]=A72)*(ejecuciones[periodo avance]="Septiembre"),0)),0)</f>
        <v>0</v>
      </c>
      <c r="AA72" s="23" cm="1">
        <f t="array" ref="AA72">IFERROR(INDEX(ejecuciones[Column1.ejecutado],MATCH(1,(ejecuciones[Column1.codigoIndicador]=A72)*(ejecuciones[periodo avance]="Diciembre"),0)),0)</f>
        <v>0</v>
      </c>
      <c r="AB72" s="25">
        <f t="shared" si="10"/>
        <v>0</v>
      </c>
      <c r="AC72" s="24">
        <f t="shared" si="11"/>
        <v>0</v>
      </c>
      <c r="AD72" s="25">
        <f t="shared" si="12"/>
        <v>0</v>
      </c>
      <c r="AE72" s="24">
        <f t="shared" si="13"/>
        <v>0</v>
      </c>
      <c r="AF72" s="26">
        <f t="shared" si="14"/>
        <v>0</v>
      </c>
      <c r="AG72" s="27" cm="1">
        <f t="array" ref="AG72">IFERROR(INDEX(ejecuciones[Column1.presupuestoProyectado],MATCH(1,(ejecuciones[Column1.codigoIndicador]=A72)*(ejecuciones[Column1.fechaDiligenciamiento]=_xlfn.MAXIFS(ejecuciones[Column1.fechaDiligenciamiento],ejecuciones[Column1.codigoIndicador],A72)),0)),0)</f>
        <v>157426087</v>
      </c>
      <c r="AH72" s="28"/>
      <c r="AI72" s="29" cm="1">
        <f t="array" ref="AI72">IFERROR(INDEX(ejecuciones[Column1.presupuestoEjecutado],MATCH(1,(ejecuciones[Column1.codigoIndicador]=A72)*(ejecuciones[Column1.fechaDiligenciamiento]=_xlfn.MAXIFS(ejecuciones[Column1.fechaDiligenciamiento],ejecuciones[Column1.codigoIndicador],A72)),0)),0)</f>
        <v>0</v>
      </c>
      <c r="AJ72" s="26">
        <f t="shared" si="15"/>
        <v>0</v>
      </c>
    </row>
    <row r="73" spans="1:36" ht="58" x14ac:dyDescent="0.35">
      <c r="A73" s="17">
        <v>72</v>
      </c>
      <c r="B73" s="18" t="s">
        <v>42</v>
      </c>
      <c r="C73" s="18" t="s">
        <v>29</v>
      </c>
      <c r="D73" s="18" t="s">
        <v>703</v>
      </c>
      <c r="E73" s="18" t="s">
        <v>646</v>
      </c>
      <c r="F73" s="18">
        <v>3301</v>
      </c>
      <c r="G73" s="18" t="s">
        <v>580</v>
      </c>
      <c r="H73" s="18" t="s">
        <v>561</v>
      </c>
      <c r="I73" s="18">
        <v>90</v>
      </c>
      <c r="J73" s="18" t="s">
        <v>332</v>
      </c>
      <c r="K73" s="19">
        <v>3301087</v>
      </c>
      <c r="L73" s="20" t="s">
        <v>807</v>
      </c>
      <c r="M73" s="18" t="s">
        <v>990</v>
      </c>
      <c r="N73" s="18" t="s">
        <v>1170</v>
      </c>
      <c r="O73" s="21">
        <v>8206</v>
      </c>
      <c r="P73" s="21">
        <v>2023</v>
      </c>
      <c r="Q73" s="21" t="s">
        <v>42</v>
      </c>
      <c r="R73" s="22">
        <v>2174</v>
      </c>
      <c r="S73" s="21">
        <v>8698</v>
      </c>
      <c r="T73" s="23"/>
      <c r="U73" s="24">
        <f t="shared" si="8"/>
        <v>0</v>
      </c>
      <c r="V73" s="23"/>
      <c r="W73" s="24">
        <f t="shared" si="9"/>
        <v>0</v>
      </c>
      <c r="X73" s="23" cm="1">
        <f t="array" ref="X73">IFERROR(INDEX(ejecuciones[Column1.ejecutado],MATCH(1,(ejecuciones[Column1.codigoIndicador]=A73)*(ejecuciones[periodo avance]="Marzo"),0)),0)</f>
        <v>0</v>
      </c>
      <c r="Y73" s="23" cm="1">
        <f t="array" ref="Y73">IFERROR(INDEX(ejecuciones[Column1.ejecutado],MATCH(1,(ejecuciones[Column1.codigoIndicador]=A73)*(ejecuciones[periodo avance]="Junio"),0)),0)</f>
        <v>0</v>
      </c>
      <c r="Z73" s="23" cm="1">
        <f t="array" ref="Z73">IFERROR(INDEX(ejecuciones[Column1.ejecutado],MATCH(1,(ejecuciones[Column1.codigoIndicador]=A73)*(ejecuciones[periodo avance]="Septiembre"),0)),0)</f>
        <v>0</v>
      </c>
      <c r="AA73" s="23" cm="1">
        <f t="array" ref="AA73">IFERROR(INDEX(ejecuciones[Column1.ejecutado],MATCH(1,(ejecuciones[Column1.codigoIndicador]=A73)*(ejecuciones[periodo avance]="Diciembre"),0)),0)</f>
        <v>0</v>
      </c>
      <c r="AB73" s="25">
        <f t="shared" si="10"/>
        <v>0</v>
      </c>
      <c r="AC73" s="24">
        <f t="shared" si="11"/>
        <v>0</v>
      </c>
      <c r="AD73" s="25">
        <f t="shared" si="12"/>
        <v>0</v>
      </c>
      <c r="AE73" s="24">
        <f t="shared" si="13"/>
        <v>0</v>
      </c>
      <c r="AF73" s="26">
        <f t="shared" si="14"/>
        <v>0</v>
      </c>
      <c r="AG73" s="27" cm="1">
        <f t="array" ref="AG73">IFERROR(INDEX(ejecuciones[Column1.presupuestoProyectado],MATCH(1,(ejecuciones[Column1.codigoIndicador]=A73)*(ejecuciones[Column1.fechaDiligenciamiento]=_xlfn.MAXIFS(ejecuciones[Column1.fechaDiligenciamiento],ejecuciones[Column1.codigoIndicador],A73)),0)),0)</f>
        <v>0</v>
      </c>
      <c r="AH73" s="28"/>
      <c r="AI73" s="29" cm="1">
        <f t="array" ref="AI73">IFERROR(INDEX(ejecuciones[Column1.presupuestoEjecutado],MATCH(1,(ejecuciones[Column1.codigoIndicador]=A73)*(ejecuciones[Column1.fechaDiligenciamiento]=_xlfn.MAXIFS(ejecuciones[Column1.fechaDiligenciamiento],ejecuciones[Column1.codigoIndicador],A73)),0)),0)</f>
        <v>0</v>
      </c>
      <c r="AJ73" s="26">
        <f t="shared" si="15"/>
        <v>0</v>
      </c>
    </row>
    <row r="74" spans="1:36" ht="58" x14ac:dyDescent="0.35">
      <c r="A74" s="17">
        <v>73</v>
      </c>
      <c r="B74" s="18" t="s">
        <v>42</v>
      </c>
      <c r="C74" s="18" t="s">
        <v>29</v>
      </c>
      <c r="D74" s="18" t="s">
        <v>703</v>
      </c>
      <c r="E74" s="18" t="s">
        <v>646</v>
      </c>
      <c r="F74" s="18">
        <v>2202</v>
      </c>
      <c r="G74" s="18" t="s">
        <v>589</v>
      </c>
      <c r="H74" s="18" t="s">
        <v>561</v>
      </c>
      <c r="I74" s="18">
        <v>91</v>
      </c>
      <c r="J74" s="18" t="s">
        <v>333</v>
      </c>
      <c r="K74" s="19" t="s">
        <v>148</v>
      </c>
      <c r="L74" s="20" t="s">
        <v>807</v>
      </c>
      <c r="M74" s="18" t="s">
        <v>997</v>
      </c>
      <c r="N74" s="18" t="s">
        <v>1160</v>
      </c>
      <c r="O74" s="21">
        <v>2</v>
      </c>
      <c r="P74" s="21">
        <v>2023</v>
      </c>
      <c r="Q74" s="21" t="s">
        <v>42</v>
      </c>
      <c r="R74" s="22">
        <v>1</v>
      </c>
      <c r="S74" s="21">
        <v>1</v>
      </c>
      <c r="T74" s="23"/>
      <c r="U74" s="24">
        <f t="shared" si="8"/>
        <v>0</v>
      </c>
      <c r="V74" s="23"/>
      <c r="W74" s="24">
        <f t="shared" si="9"/>
        <v>0</v>
      </c>
      <c r="X74" s="23" cm="1">
        <f t="array" ref="X74">IFERROR(INDEX(ejecuciones[Column1.ejecutado],MATCH(1,(ejecuciones[Column1.codigoIndicador]=A74)*(ejecuciones[periodo avance]="Marzo"),0)),0)</f>
        <v>0</v>
      </c>
      <c r="Y74" s="23" cm="1">
        <f t="array" ref="Y74">IFERROR(INDEX(ejecuciones[Column1.ejecutado],MATCH(1,(ejecuciones[Column1.codigoIndicador]=A74)*(ejecuciones[periodo avance]="Junio"),0)),0)</f>
        <v>0</v>
      </c>
      <c r="Z74" s="23" cm="1">
        <f t="array" ref="Z74">IFERROR(INDEX(ejecuciones[Column1.ejecutado],MATCH(1,(ejecuciones[Column1.codigoIndicador]=A74)*(ejecuciones[periodo avance]="Septiembre"),0)),0)</f>
        <v>0</v>
      </c>
      <c r="AA74" s="23" cm="1">
        <f t="array" ref="AA74">IFERROR(INDEX(ejecuciones[Column1.ejecutado],MATCH(1,(ejecuciones[Column1.codigoIndicador]=A74)*(ejecuciones[periodo avance]="Diciembre"),0)),0)</f>
        <v>0</v>
      </c>
      <c r="AB74" s="25">
        <f t="shared" si="10"/>
        <v>0</v>
      </c>
      <c r="AC74" s="24">
        <f t="shared" si="11"/>
        <v>0</v>
      </c>
      <c r="AD74" s="25">
        <f t="shared" si="12"/>
        <v>0</v>
      </c>
      <c r="AE74" s="24">
        <f t="shared" si="13"/>
        <v>0</v>
      </c>
      <c r="AF74" s="26">
        <f t="shared" si="14"/>
        <v>0</v>
      </c>
      <c r="AG74" s="27" cm="1">
        <f t="array" ref="AG74">IFERROR(INDEX(ejecuciones[Column1.presupuestoProyectado],MATCH(1,(ejecuciones[Column1.codigoIndicador]=A74)*(ejecuciones[Column1.fechaDiligenciamiento]=_xlfn.MAXIFS(ejecuciones[Column1.fechaDiligenciamiento],ejecuciones[Column1.codigoIndicador],A74)),0)),0)</f>
        <v>42000000</v>
      </c>
      <c r="AH74" s="28"/>
      <c r="AI74" s="29" cm="1">
        <f t="array" ref="AI74">IFERROR(INDEX(ejecuciones[Column1.presupuestoEjecutado],MATCH(1,(ejecuciones[Column1.codigoIndicador]=A74)*(ejecuciones[Column1.fechaDiligenciamiento]=_xlfn.MAXIFS(ejecuciones[Column1.fechaDiligenciamiento],ejecuciones[Column1.codigoIndicador],A74)),0)),0)</f>
        <v>0</v>
      </c>
      <c r="AJ74" s="26">
        <f t="shared" si="15"/>
        <v>0</v>
      </c>
    </row>
    <row r="75" spans="1:36" ht="72.5" x14ac:dyDescent="0.35">
      <c r="A75" s="17">
        <v>74</v>
      </c>
      <c r="B75" s="18" t="s">
        <v>42</v>
      </c>
      <c r="C75" s="18" t="s">
        <v>29</v>
      </c>
      <c r="D75" s="18" t="s">
        <v>703</v>
      </c>
      <c r="E75" s="18" t="s">
        <v>646</v>
      </c>
      <c r="F75" s="18">
        <v>2202</v>
      </c>
      <c r="G75" s="18" t="s">
        <v>589</v>
      </c>
      <c r="H75" s="18" t="s">
        <v>561</v>
      </c>
      <c r="I75" s="18">
        <v>93</v>
      </c>
      <c r="J75" s="18" t="s">
        <v>334</v>
      </c>
      <c r="K75" s="19" t="s">
        <v>149</v>
      </c>
      <c r="L75" s="20" t="s">
        <v>808</v>
      </c>
      <c r="M75" s="18" t="s">
        <v>998</v>
      </c>
      <c r="N75" s="18" t="s">
        <v>1170</v>
      </c>
      <c r="O75" s="21">
        <v>0</v>
      </c>
      <c r="P75" s="21">
        <v>2023</v>
      </c>
      <c r="Q75" s="21" t="s">
        <v>42</v>
      </c>
      <c r="R75" s="22">
        <v>1</v>
      </c>
      <c r="S75" s="21">
        <v>1</v>
      </c>
      <c r="T75" s="23"/>
      <c r="U75" s="24">
        <f t="shared" si="8"/>
        <v>0</v>
      </c>
      <c r="V75" s="23"/>
      <c r="W75" s="24">
        <f t="shared" si="9"/>
        <v>0</v>
      </c>
      <c r="X75" s="23" cm="1">
        <f t="array" ref="X75">IFERROR(INDEX(ejecuciones[Column1.ejecutado],MATCH(1,(ejecuciones[Column1.codigoIndicador]=A75)*(ejecuciones[periodo avance]="Marzo"),0)),0)</f>
        <v>0</v>
      </c>
      <c r="Y75" s="23" cm="1">
        <f t="array" ref="Y75">IFERROR(INDEX(ejecuciones[Column1.ejecutado],MATCH(1,(ejecuciones[Column1.codigoIndicador]=A75)*(ejecuciones[periodo avance]="Junio"),0)),0)</f>
        <v>0</v>
      </c>
      <c r="Z75" s="23" cm="1">
        <f t="array" ref="Z75">IFERROR(INDEX(ejecuciones[Column1.ejecutado],MATCH(1,(ejecuciones[Column1.codigoIndicador]=A75)*(ejecuciones[periodo avance]="Septiembre"),0)),0)</f>
        <v>0</v>
      </c>
      <c r="AA75" s="23" cm="1">
        <f t="array" ref="AA75">IFERROR(INDEX(ejecuciones[Column1.ejecutado],MATCH(1,(ejecuciones[Column1.codigoIndicador]=A75)*(ejecuciones[periodo avance]="Diciembre"),0)),0)</f>
        <v>0</v>
      </c>
      <c r="AB75" s="25">
        <f t="shared" si="10"/>
        <v>0</v>
      </c>
      <c r="AC75" s="24">
        <f t="shared" si="11"/>
        <v>0</v>
      </c>
      <c r="AD75" s="25">
        <f t="shared" si="12"/>
        <v>0</v>
      </c>
      <c r="AE75" s="24">
        <f t="shared" si="13"/>
        <v>0</v>
      </c>
      <c r="AF75" s="26">
        <f t="shared" si="14"/>
        <v>0</v>
      </c>
      <c r="AG75" s="27" cm="1">
        <f t="array" ref="AG75">IFERROR(INDEX(ejecuciones[Column1.presupuestoProyectado],MATCH(1,(ejecuciones[Column1.codigoIndicador]=A75)*(ejecuciones[Column1.fechaDiligenciamiento]=_xlfn.MAXIFS(ejecuciones[Column1.fechaDiligenciamiento],ejecuciones[Column1.codigoIndicador],A75)),0)),0)</f>
        <v>0</v>
      </c>
      <c r="AH75" s="28"/>
      <c r="AI75" s="29" cm="1">
        <f t="array" ref="AI75">IFERROR(INDEX(ejecuciones[Column1.presupuestoEjecutado],MATCH(1,(ejecuciones[Column1.codigoIndicador]=A75)*(ejecuciones[Column1.fechaDiligenciamiento]=_xlfn.MAXIFS(ejecuciones[Column1.fechaDiligenciamiento],ejecuciones[Column1.codigoIndicador],A75)),0)),0)</f>
        <v>0</v>
      </c>
      <c r="AJ75" s="26">
        <f t="shared" si="15"/>
        <v>0</v>
      </c>
    </row>
    <row r="76" spans="1:36" ht="43.5" x14ac:dyDescent="0.35">
      <c r="A76" s="17">
        <v>75</v>
      </c>
      <c r="B76" s="18" t="s">
        <v>739</v>
      </c>
      <c r="C76" s="18" t="s">
        <v>29</v>
      </c>
      <c r="D76" s="18" t="s">
        <v>704</v>
      </c>
      <c r="E76" s="18" t="s">
        <v>647</v>
      </c>
      <c r="F76" s="18">
        <v>4103</v>
      </c>
      <c r="G76" s="18" t="s">
        <v>590</v>
      </c>
      <c r="H76" s="18" t="s">
        <v>80</v>
      </c>
      <c r="I76" s="18">
        <v>95</v>
      </c>
      <c r="J76" s="18" t="s">
        <v>335</v>
      </c>
      <c r="K76" s="19">
        <v>4103050</v>
      </c>
      <c r="L76" s="20" t="s">
        <v>809</v>
      </c>
      <c r="M76" s="18" t="s">
        <v>999</v>
      </c>
      <c r="N76" s="18" t="s">
        <v>1160</v>
      </c>
      <c r="O76" s="21" t="s">
        <v>208</v>
      </c>
      <c r="P76" s="21" t="s">
        <v>208</v>
      </c>
      <c r="Q76" s="21" t="s">
        <v>210</v>
      </c>
      <c r="R76" s="22">
        <v>180</v>
      </c>
      <c r="S76" s="21">
        <v>360</v>
      </c>
      <c r="T76" s="23"/>
      <c r="U76" s="24">
        <f t="shared" si="8"/>
        <v>0</v>
      </c>
      <c r="V76" s="23"/>
      <c r="W76" s="24">
        <f t="shared" si="9"/>
        <v>0</v>
      </c>
      <c r="X76" s="23" cm="1">
        <f t="array" ref="X76">IFERROR(INDEX(ejecuciones[Column1.ejecutado],MATCH(1,(ejecuciones[Column1.codigoIndicador]=A76)*(ejecuciones[periodo avance]="Marzo"),0)),0)</f>
        <v>113</v>
      </c>
      <c r="Y76" s="23" cm="1">
        <f t="array" ref="Y76">IFERROR(INDEX(ejecuciones[Column1.ejecutado],MATCH(1,(ejecuciones[Column1.codigoIndicador]=A76)*(ejecuciones[periodo avance]="Junio"),0)),0)</f>
        <v>0</v>
      </c>
      <c r="Z76" s="23" cm="1">
        <f t="array" ref="Z76">IFERROR(INDEX(ejecuciones[Column1.ejecutado],MATCH(1,(ejecuciones[Column1.codigoIndicador]=A76)*(ejecuciones[periodo avance]="Septiembre"),0)),0)</f>
        <v>0</v>
      </c>
      <c r="AA76" s="23" cm="1">
        <f t="array" ref="AA76">IFERROR(INDEX(ejecuciones[Column1.ejecutado],MATCH(1,(ejecuciones[Column1.codigoIndicador]=A76)*(ejecuciones[periodo avance]="Diciembre"),0)),0)</f>
        <v>0</v>
      </c>
      <c r="AB76" s="25">
        <f t="shared" si="10"/>
        <v>113</v>
      </c>
      <c r="AC76" s="24">
        <f t="shared" si="11"/>
        <v>0.31388888888888888</v>
      </c>
      <c r="AD76" s="25">
        <f t="shared" si="12"/>
        <v>113</v>
      </c>
      <c r="AE76" s="24">
        <f t="shared" si="13"/>
        <v>0.62777777777777777</v>
      </c>
      <c r="AF76" s="26">
        <f t="shared" si="14"/>
        <v>0.31388888888888888</v>
      </c>
      <c r="AG76" s="27" cm="1">
        <f t="array" ref="AG76">IFERROR(INDEX(ejecuciones[Column1.presupuestoProyectado],MATCH(1,(ejecuciones[Column1.codigoIndicador]=A76)*(ejecuciones[Column1.fechaDiligenciamiento]=_xlfn.MAXIFS(ejecuciones[Column1.fechaDiligenciamiento],ejecuciones[Column1.codigoIndicador],A76)),0)),0)</f>
        <v>0</v>
      </c>
      <c r="AH76" s="28"/>
      <c r="AI76" s="29" cm="1">
        <f t="array" ref="AI76">IFERROR(INDEX(ejecuciones[Column1.presupuestoEjecutado],MATCH(1,(ejecuciones[Column1.codigoIndicador]=A76)*(ejecuciones[Column1.fechaDiligenciamiento]=_xlfn.MAXIFS(ejecuciones[Column1.fechaDiligenciamiento],ejecuciones[Column1.codigoIndicador],A76)),0)),0)</f>
        <v>0</v>
      </c>
      <c r="AJ76" s="26">
        <f t="shared" si="15"/>
        <v>0</v>
      </c>
    </row>
    <row r="77" spans="1:36" ht="58" x14ac:dyDescent="0.35">
      <c r="A77" s="17">
        <v>76</v>
      </c>
      <c r="B77" s="18" t="s">
        <v>739</v>
      </c>
      <c r="C77" s="18" t="s">
        <v>29</v>
      </c>
      <c r="D77" s="18" t="s">
        <v>704</v>
      </c>
      <c r="E77" s="18" t="s">
        <v>648</v>
      </c>
      <c r="F77" s="18">
        <v>4103</v>
      </c>
      <c r="G77" s="18" t="s">
        <v>590</v>
      </c>
      <c r="H77" s="18" t="s">
        <v>80</v>
      </c>
      <c r="I77" s="18">
        <v>96</v>
      </c>
      <c r="J77" s="18" t="s">
        <v>336</v>
      </c>
      <c r="K77" s="19">
        <v>4103052</v>
      </c>
      <c r="L77" s="20" t="s">
        <v>764</v>
      </c>
      <c r="M77" s="18" t="s">
        <v>954</v>
      </c>
      <c r="N77" s="18" t="s">
        <v>1160</v>
      </c>
      <c r="O77" s="21">
        <v>0</v>
      </c>
      <c r="P77" s="21">
        <v>2023</v>
      </c>
      <c r="Q77" s="21" t="s">
        <v>217</v>
      </c>
      <c r="R77" s="22">
        <v>4</v>
      </c>
      <c r="S77" s="21">
        <v>15</v>
      </c>
      <c r="T77" s="23"/>
      <c r="U77" s="24">
        <f t="shared" si="8"/>
        <v>0</v>
      </c>
      <c r="V77" s="23"/>
      <c r="W77" s="24">
        <f t="shared" si="9"/>
        <v>0</v>
      </c>
      <c r="X77" s="23" cm="1">
        <f t="array" ref="X77">IFERROR(INDEX(ejecuciones[Column1.ejecutado],MATCH(1,(ejecuciones[Column1.codigoIndicador]=A77)*(ejecuciones[periodo avance]="Marzo"),0)),0)</f>
        <v>0</v>
      </c>
      <c r="Y77" s="23" cm="1">
        <f t="array" ref="Y77">IFERROR(INDEX(ejecuciones[Column1.ejecutado],MATCH(1,(ejecuciones[Column1.codigoIndicador]=A77)*(ejecuciones[periodo avance]="Junio"),0)),0)</f>
        <v>0</v>
      </c>
      <c r="Z77" s="23" cm="1">
        <f t="array" ref="Z77">IFERROR(INDEX(ejecuciones[Column1.ejecutado],MATCH(1,(ejecuciones[Column1.codigoIndicador]=A77)*(ejecuciones[periodo avance]="Septiembre"),0)),0)</f>
        <v>0</v>
      </c>
      <c r="AA77" s="23" cm="1">
        <f t="array" ref="AA77">IFERROR(INDEX(ejecuciones[Column1.ejecutado],MATCH(1,(ejecuciones[Column1.codigoIndicador]=A77)*(ejecuciones[periodo avance]="Diciembre"),0)),0)</f>
        <v>0</v>
      </c>
      <c r="AB77" s="25">
        <f t="shared" si="10"/>
        <v>0</v>
      </c>
      <c r="AC77" s="24">
        <f t="shared" si="11"/>
        <v>0</v>
      </c>
      <c r="AD77" s="25">
        <f t="shared" si="12"/>
        <v>0</v>
      </c>
      <c r="AE77" s="24">
        <f t="shared" si="13"/>
        <v>0</v>
      </c>
      <c r="AF77" s="26">
        <f t="shared" si="14"/>
        <v>0</v>
      </c>
      <c r="AG77" s="27" cm="1">
        <f t="array" ref="AG77">IFERROR(INDEX(ejecuciones[Column1.presupuestoProyectado],MATCH(1,(ejecuciones[Column1.codigoIndicador]=A77)*(ejecuciones[Column1.fechaDiligenciamiento]=_xlfn.MAXIFS(ejecuciones[Column1.fechaDiligenciamiento],ejecuciones[Column1.codigoIndicador],A77)),0)),0)</f>
        <v>0</v>
      </c>
      <c r="AH77" s="28"/>
      <c r="AI77" s="29" cm="1">
        <f t="array" ref="AI77">IFERROR(INDEX(ejecuciones[Column1.presupuestoEjecutado],MATCH(1,(ejecuciones[Column1.codigoIndicador]=A77)*(ejecuciones[Column1.fechaDiligenciamiento]=_xlfn.MAXIFS(ejecuciones[Column1.fechaDiligenciamiento],ejecuciones[Column1.codigoIndicador],A77)),0)),0)</f>
        <v>0</v>
      </c>
      <c r="AJ77" s="26">
        <f t="shared" si="15"/>
        <v>0</v>
      </c>
    </row>
    <row r="78" spans="1:36" ht="101.5" x14ac:dyDescent="0.35">
      <c r="A78" s="17">
        <v>77</v>
      </c>
      <c r="B78" s="18" t="s">
        <v>739</v>
      </c>
      <c r="C78" s="18" t="s">
        <v>29</v>
      </c>
      <c r="D78" s="18" t="s">
        <v>705</v>
      </c>
      <c r="E78" s="18" t="s">
        <v>649</v>
      </c>
      <c r="F78" s="18">
        <v>4102</v>
      </c>
      <c r="G78" s="18" t="s">
        <v>591</v>
      </c>
      <c r="H78" s="18" t="s">
        <v>80</v>
      </c>
      <c r="I78" s="18">
        <v>97</v>
      </c>
      <c r="J78" s="18" t="s">
        <v>337</v>
      </c>
      <c r="K78" s="19">
        <v>4102045</v>
      </c>
      <c r="L78" s="20" t="s">
        <v>810</v>
      </c>
      <c r="M78" s="18" t="s">
        <v>1000</v>
      </c>
      <c r="N78" s="18" t="s">
        <v>1160</v>
      </c>
      <c r="O78" s="21">
        <v>1000</v>
      </c>
      <c r="P78" s="21">
        <v>2023</v>
      </c>
      <c r="Q78" s="21" t="s">
        <v>218</v>
      </c>
      <c r="R78" s="22">
        <v>300</v>
      </c>
      <c r="S78" s="21">
        <v>1200</v>
      </c>
      <c r="T78" s="23"/>
      <c r="U78" s="24">
        <f t="shared" si="8"/>
        <v>0</v>
      </c>
      <c r="V78" s="23"/>
      <c r="W78" s="24">
        <f t="shared" si="9"/>
        <v>0</v>
      </c>
      <c r="X78" s="23" cm="1">
        <f t="array" ref="X78">IFERROR(INDEX(ejecuciones[Column1.ejecutado],MATCH(1,(ejecuciones[Column1.codigoIndicador]=A78)*(ejecuciones[periodo avance]="Marzo"),0)),0)</f>
        <v>40</v>
      </c>
      <c r="Y78" s="23" cm="1">
        <f t="array" ref="Y78">IFERROR(INDEX(ejecuciones[Column1.ejecutado],MATCH(1,(ejecuciones[Column1.codigoIndicador]=A78)*(ejecuciones[periodo avance]="Junio"),0)),0)</f>
        <v>0</v>
      </c>
      <c r="Z78" s="23" cm="1">
        <f t="array" ref="Z78">IFERROR(INDEX(ejecuciones[Column1.ejecutado],MATCH(1,(ejecuciones[Column1.codigoIndicador]=A78)*(ejecuciones[periodo avance]="Septiembre"),0)),0)</f>
        <v>0</v>
      </c>
      <c r="AA78" s="23" cm="1">
        <f t="array" ref="AA78">IFERROR(INDEX(ejecuciones[Column1.ejecutado],MATCH(1,(ejecuciones[Column1.codigoIndicador]=A78)*(ejecuciones[periodo avance]="Diciembre"),0)),0)</f>
        <v>0</v>
      </c>
      <c r="AB78" s="25">
        <f t="shared" si="10"/>
        <v>40</v>
      </c>
      <c r="AC78" s="24">
        <f t="shared" si="11"/>
        <v>3.3333333333333333E-2</v>
      </c>
      <c r="AD78" s="25">
        <f t="shared" si="12"/>
        <v>40</v>
      </c>
      <c r="AE78" s="24">
        <f t="shared" si="13"/>
        <v>0.13333333333333333</v>
      </c>
      <c r="AF78" s="26">
        <f t="shared" si="14"/>
        <v>3.3333333333333333E-2</v>
      </c>
      <c r="AG78" s="27" cm="1">
        <f t="array" ref="AG78">IFERROR(INDEX(ejecuciones[Column1.presupuestoProyectado],MATCH(1,(ejecuciones[Column1.codigoIndicador]=A78)*(ejecuciones[Column1.fechaDiligenciamiento]=_xlfn.MAXIFS(ejecuciones[Column1.fechaDiligenciamiento],ejecuciones[Column1.codigoIndicador],A78)),0)),0)</f>
        <v>0</v>
      </c>
      <c r="AH78" s="28"/>
      <c r="AI78" s="29" cm="1">
        <f t="array" ref="AI78">IFERROR(INDEX(ejecuciones[Column1.presupuestoEjecutado],MATCH(1,(ejecuciones[Column1.codigoIndicador]=A78)*(ejecuciones[Column1.fechaDiligenciamiento]=_xlfn.MAXIFS(ejecuciones[Column1.fechaDiligenciamiento],ejecuciones[Column1.codigoIndicador],A78)),0)),0)</f>
        <v>0</v>
      </c>
      <c r="AJ78" s="26">
        <f t="shared" si="15"/>
        <v>0</v>
      </c>
    </row>
    <row r="79" spans="1:36" ht="101.5" x14ac:dyDescent="0.35">
      <c r="A79" s="17">
        <v>78</v>
      </c>
      <c r="B79" s="18" t="s">
        <v>739</v>
      </c>
      <c r="C79" s="18" t="s">
        <v>29</v>
      </c>
      <c r="D79" s="18" t="s">
        <v>705</v>
      </c>
      <c r="E79" s="18" t="s">
        <v>649</v>
      </c>
      <c r="F79" s="18">
        <v>4102</v>
      </c>
      <c r="G79" s="18" t="s">
        <v>591</v>
      </c>
      <c r="H79" s="18" t="s">
        <v>80</v>
      </c>
      <c r="I79" s="18">
        <v>98</v>
      </c>
      <c r="J79" s="18" t="s">
        <v>338</v>
      </c>
      <c r="K79" s="19">
        <v>4102045</v>
      </c>
      <c r="L79" s="20" t="s">
        <v>810</v>
      </c>
      <c r="M79" s="18" t="s">
        <v>990</v>
      </c>
      <c r="N79" s="18" t="s">
        <v>1160</v>
      </c>
      <c r="O79" s="21">
        <v>111</v>
      </c>
      <c r="P79" s="21">
        <v>2023</v>
      </c>
      <c r="Q79" s="21" t="s">
        <v>218</v>
      </c>
      <c r="R79" s="22">
        <v>100</v>
      </c>
      <c r="S79" s="21">
        <v>400</v>
      </c>
      <c r="T79" s="23"/>
      <c r="U79" s="24">
        <f t="shared" si="8"/>
        <v>0</v>
      </c>
      <c r="V79" s="23"/>
      <c r="W79" s="24">
        <f t="shared" si="9"/>
        <v>0</v>
      </c>
      <c r="X79" s="23" cm="1">
        <f t="array" ref="X79">IFERROR(INDEX(ejecuciones[Column1.ejecutado],MATCH(1,(ejecuciones[Column1.codigoIndicador]=A79)*(ejecuciones[periodo avance]="Marzo"),0)),0)</f>
        <v>0</v>
      </c>
      <c r="Y79" s="23" cm="1">
        <f t="array" ref="Y79">IFERROR(INDEX(ejecuciones[Column1.ejecutado],MATCH(1,(ejecuciones[Column1.codigoIndicador]=A79)*(ejecuciones[periodo avance]="Junio"),0)),0)</f>
        <v>0</v>
      </c>
      <c r="Z79" s="23" cm="1">
        <f t="array" ref="Z79">IFERROR(INDEX(ejecuciones[Column1.ejecutado],MATCH(1,(ejecuciones[Column1.codigoIndicador]=A79)*(ejecuciones[periodo avance]="Septiembre"),0)),0)</f>
        <v>0</v>
      </c>
      <c r="AA79" s="23" cm="1">
        <f t="array" ref="AA79">IFERROR(INDEX(ejecuciones[Column1.ejecutado],MATCH(1,(ejecuciones[Column1.codigoIndicador]=A79)*(ejecuciones[periodo avance]="Diciembre"),0)),0)</f>
        <v>0</v>
      </c>
      <c r="AB79" s="25">
        <f t="shared" si="10"/>
        <v>0</v>
      </c>
      <c r="AC79" s="24">
        <f t="shared" si="11"/>
        <v>0</v>
      </c>
      <c r="AD79" s="25">
        <f t="shared" si="12"/>
        <v>0</v>
      </c>
      <c r="AE79" s="24">
        <f t="shared" si="13"/>
        <v>0</v>
      </c>
      <c r="AF79" s="26">
        <f t="shared" si="14"/>
        <v>0</v>
      </c>
      <c r="AG79" s="27" cm="1">
        <f t="array" ref="AG79">IFERROR(INDEX(ejecuciones[Column1.presupuestoProyectado],MATCH(1,(ejecuciones[Column1.codigoIndicador]=A79)*(ejecuciones[Column1.fechaDiligenciamiento]=_xlfn.MAXIFS(ejecuciones[Column1.fechaDiligenciamiento],ejecuciones[Column1.codigoIndicador],A79)),0)),0)</f>
        <v>0</v>
      </c>
      <c r="AH79" s="28"/>
      <c r="AI79" s="29" cm="1">
        <f t="array" ref="AI79">IFERROR(INDEX(ejecuciones[Column1.presupuestoEjecutado],MATCH(1,(ejecuciones[Column1.codigoIndicador]=A79)*(ejecuciones[Column1.fechaDiligenciamiento]=_xlfn.MAXIFS(ejecuciones[Column1.fechaDiligenciamiento],ejecuciones[Column1.codigoIndicador],A79)),0)),0)</f>
        <v>0</v>
      </c>
      <c r="AJ79" s="26">
        <f t="shared" si="15"/>
        <v>0</v>
      </c>
    </row>
    <row r="80" spans="1:36" ht="101.5" x14ac:dyDescent="0.35">
      <c r="A80" s="17">
        <v>79</v>
      </c>
      <c r="B80" s="18" t="s">
        <v>739</v>
      </c>
      <c r="C80" s="18" t="s">
        <v>29</v>
      </c>
      <c r="D80" s="18" t="s">
        <v>705</v>
      </c>
      <c r="E80" s="18" t="s">
        <v>649</v>
      </c>
      <c r="F80" s="18">
        <v>4102</v>
      </c>
      <c r="G80" s="18" t="s">
        <v>591</v>
      </c>
      <c r="H80" s="18" t="s">
        <v>80</v>
      </c>
      <c r="I80" s="18">
        <v>99</v>
      </c>
      <c r="J80" s="18" t="s">
        <v>339</v>
      </c>
      <c r="K80" s="19">
        <v>4102046</v>
      </c>
      <c r="L80" s="20" t="s">
        <v>811</v>
      </c>
      <c r="M80" s="18" t="s">
        <v>1001</v>
      </c>
      <c r="N80" s="18" t="s">
        <v>1160</v>
      </c>
      <c r="O80" s="21">
        <v>4</v>
      </c>
      <c r="P80" s="21">
        <v>2023</v>
      </c>
      <c r="Q80" s="21" t="s">
        <v>218</v>
      </c>
      <c r="R80" s="22">
        <v>3</v>
      </c>
      <c r="S80" s="21">
        <v>12</v>
      </c>
      <c r="T80" s="23"/>
      <c r="U80" s="24">
        <f t="shared" si="8"/>
        <v>0</v>
      </c>
      <c r="V80" s="23"/>
      <c r="W80" s="24">
        <f t="shared" si="9"/>
        <v>0</v>
      </c>
      <c r="X80" s="23" cm="1">
        <f t="array" ref="X80">IFERROR(INDEX(ejecuciones[Column1.ejecutado],MATCH(1,(ejecuciones[Column1.codigoIndicador]=A80)*(ejecuciones[periodo avance]="Marzo"),0)),0)</f>
        <v>1</v>
      </c>
      <c r="Y80" s="23" cm="1">
        <f t="array" ref="Y80">IFERROR(INDEX(ejecuciones[Column1.ejecutado],MATCH(1,(ejecuciones[Column1.codigoIndicador]=A80)*(ejecuciones[periodo avance]="Junio"),0)),0)</f>
        <v>0</v>
      </c>
      <c r="Z80" s="23" cm="1">
        <f t="array" ref="Z80">IFERROR(INDEX(ejecuciones[Column1.ejecutado],MATCH(1,(ejecuciones[Column1.codigoIndicador]=A80)*(ejecuciones[periodo avance]="Septiembre"),0)),0)</f>
        <v>0</v>
      </c>
      <c r="AA80" s="23" cm="1">
        <f t="array" ref="AA80">IFERROR(INDEX(ejecuciones[Column1.ejecutado],MATCH(1,(ejecuciones[Column1.codigoIndicador]=A80)*(ejecuciones[periodo avance]="Diciembre"),0)),0)</f>
        <v>0</v>
      </c>
      <c r="AB80" s="25">
        <f t="shared" si="10"/>
        <v>1</v>
      </c>
      <c r="AC80" s="24">
        <f t="shared" si="11"/>
        <v>8.3333333333333329E-2</v>
      </c>
      <c r="AD80" s="25">
        <f t="shared" si="12"/>
        <v>1</v>
      </c>
      <c r="AE80" s="24">
        <f t="shared" si="13"/>
        <v>0.33333333333333331</v>
      </c>
      <c r="AF80" s="26">
        <f t="shared" si="14"/>
        <v>8.3333333333333329E-2</v>
      </c>
      <c r="AG80" s="27" cm="1">
        <f t="array" ref="AG80">IFERROR(INDEX(ejecuciones[Column1.presupuestoProyectado],MATCH(1,(ejecuciones[Column1.codigoIndicador]=A80)*(ejecuciones[Column1.fechaDiligenciamiento]=_xlfn.MAXIFS(ejecuciones[Column1.fechaDiligenciamiento],ejecuciones[Column1.codigoIndicador],A80)),0)),0)</f>
        <v>0</v>
      </c>
      <c r="AH80" s="28"/>
      <c r="AI80" s="29" cm="1">
        <f t="array" ref="AI80">IFERROR(INDEX(ejecuciones[Column1.presupuestoEjecutado],MATCH(1,(ejecuciones[Column1.codigoIndicador]=A80)*(ejecuciones[Column1.fechaDiligenciamiento]=_xlfn.MAXIFS(ejecuciones[Column1.fechaDiligenciamiento],ejecuciones[Column1.codigoIndicador],A80)),0)),0)</f>
        <v>0</v>
      </c>
      <c r="AJ80" s="26">
        <f t="shared" si="15"/>
        <v>0</v>
      </c>
    </row>
    <row r="81" spans="1:36" ht="101.5" x14ac:dyDescent="0.35">
      <c r="A81" s="17">
        <v>80</v>
      </c>
      <c r="B81" s="18" t="s">
        <v>739</v>
      </c>
      <c r="C81" s="18" t="s">
        <v>29</v>
      </c>
      <c r="D81" s="18" t="s">
        <v>706</v>
      </c>
      <c r="E81" s="18" t="s">
        <v>650</v>
      </c>
      <c r="F81" s="18">
        <v>4104</v>
      </c>
      <c r="G81" s="18" t="s">
        <v>592</v>
      </c>
      <c r="H81" s="18" t="s">
        <v>80</v>
      </c>
      <c r="I81" s="18">
        <v>100</v>
      </c>
      <c r="J81" s="18" t="s">
        <v>340</v>
      </c>
      <c r="K81" s="19">
        <v>4104007</v>
      </c>
      <c r="L81" s="20" t="s">
        <v>812</v>
      </c>
      <c r="M81" s="18" t="s">
        <v>812</v>
      </c>
      <c r="N81" s="18" t="s">
        <v>1160</v>
      </c>
      <c r="O81" s="21">
        <v>8</v>
      </c>
      <c r="P81" s="21">
        <v>2023</v>
      </c>
      <c r="Q81" s="21" t="s">
        <v>218</v>
      </c>
      <c r="R81" s="22">
        <v>8</v>
      </c>
      <c r="S81" s="21">
        <v>8</v>
      </c>
      <c r="T81" s="23"/>
      <c r="U81" s="24">
        <f t="shared" si="8"/>
        <v>0</v>
      </c>
      <c r="V81" s="23"/>
      <c r="W81" s="24">
        <f t="shared" si="9"/>
        <v>0</v>
      </c>
      <c r="X81" s="23" cm="1">
        <f t="array" ref="X81">IFERROR(INDEX(ejecuciones[Column1.ejecutado],MATCH(1,(ejecuciones[Column1.codigoIndicador]=A81)*(ejecuciones[periodo avance]="Marzo"),0)),0)</f>
        <v>3</v>
      </c>
      <c r="Y81" s="23" cm="1">
        <f t="array" ref="Y81">IFERROR(INDEX(ejecuciones[Column1.ejecutado],MATCH(1,(ejecuciones[Column1.codigoIndicador]=A81)*(ejecuciones[periodo avance]="Junio"),0)),0)</f>
        <v>0</v>
      </c>
      <c r="Z81" s="23" cm="1">
        <f t="array" ref="Z81">IFERROR(INDEX(ejecuciones[Column1.ejecutado],MATCH(1,(ejecuciones[Column1.codigoIndicador]=A81)*(ejecuciones[periodo avance]="Septiembre"),0)),0)</f>
        <v>0</v>
      </c>
      <c r="AA81" s="23" cm="1">
        <f t="array" ref="AA81">IFERROR(INDEX(ejecuciones[Column1.ejecutado],MATCH(1,(ejecuciones[Column1.codigoIndicador]=A81)*(ejecuciones[periodo avance]="Diciembre"),0)),0)</f>
        <v>0</v>
      </c>
      <c r="AB81" s="25">
        <f t="shared" si="10"/>
        <v>3</v>
      </c>
      <c r="AC81" s="24">
        <f t="shared" si="11"/>
        <v>0.375</v>
      </c>
      <c r="AD81" s="25">
        <f t="shared" si="12"/>
        <v>3</v>
      </c>
      <c r="AE81" s="24">
        <f t="shared" si="13"/>
        <v>0.375</v>
      </c>
      <c r="AF81" s="26">
        <f t="shared" si="14"/>
        <v>0.375</v>
      </c>
      <c r="AG81" s="27" cm="1">
        <f t="array" ref="AG81">IFERROR(INDEX(ejecuciones[Column1.presupuestoProyectado],MATCH(1,(ejecuciones[Column1.codigoIndicador]=A81)*(ejecuciones[Column1.fechaDiligenciamiento]=_xlfn.MAXIFS(ejecuciones[Column1.fechaDiligenciamiento],ejecuciones[Column1.codigoIndicador],A81)),0)),0)</f>
        <v>0</v>
      </c>
      <c r="AH81" s="28"/>
      <c r="AI81" s="29" cm="1">
        <f t="array" ref="AI81">IFERROR(INDEX(ejecuciones[Column1.presupuestoEjecutado],MATCH(1,(ejecuciones[Column1.codigoIndicador]=A81)*(ejecuciones[Column1.fechaDiligenciamiento]=_xlfn.MAXIFS(ejecuciones[Column1.fechaDiligenciamiento],ejecuciones[Column1.codigoIndicador],A81)),0)),0)</f>
        <v>0</v>
      </c>
      <c r="AJ81" s="26">
        <f t="shared" si="15"/>
        <v>0</v>
      </c>
    </row>
    <row r="82" spans="1:36" ht="101.5" x14ac:dyDescent="0.35">
      <c r="A82" s="17">
        <v>81</v>
      </c>
      <c r="B82" s="18" t="s">
        <v>739</v>
      </c>
      <c r="C82" s="18" t="s">
        <v>29</v>
      </c>
      <c r="D82" s="18" t="s">
        <v>707</v>
      </c>
      <c r="E82" s="18" t="s">
        <v>650</v>
      </c>
      <c r="F82" s="18">
        <v>4104</v>
      </c>
      <c r="G82" s="18" t="s">
        <v>592</v>
      </c>
      <c r="H82" s="18" t="s">
        <v>80</v>
      </c>
      <c r="I82" s="18">
        <v>101</v>
      </c>
      <c r="J82" s="18" t="s">
        <v>341</v>
      </c>
      <c r="K82" s="19">
        <v>4104014</v>
      </c>
      <c r="L82" s="20" t="s">
        <v>813</v>
      </c>
      <c r="M82" s="18" t="s">
        <v>1002</v>
      </c>
      <c r="N82" s="18" t="s">
        <v>1160</v>
      </c>
      <c r="O82" s="21">
        <v>46</v>
      </c>
      <c r="P82" s="21">
        <v>2023</v>
      </c>
      <c r="Q82" s="21" t="s">
        <v>218</v>
      </c>
      <c r="R82" s="22">
        <v>48</v>
      </c>
      <c r="S82" s="21">
        <v>48</v>
      </c>
      <c r="T82" s="23"/>
      <c r="U82" s="24">
        <f t="shared" si="8"/>
        <v>0</v>
      </c>
      <c r="V82" s="23"/>
      <c r="W82" s="24">
        <f t="shared" si="9"/>
        <v>0</v>
      </c>
      <c r="X82" s="23" cm="1">
        <f t="array" ref="X82">IFERROR(INDEX(ejecuciones[Column1.ejecutado],MATCH(1,(ejecuciones[Column1.codigoIndicador]=A82)*(ejecuciones[periodo avance]="Marzo"),0)),0)</f>
        <v>0</v>
      </c>
      <c r="Y82" s="23" cm="1">
        <f t="array" ref="Y82">IFERROR(INDEX(ejecuciones[Column1.ejecutado],MATCH(1,(ejecuciones[Column1.codigoIndicador]=A82)*(ejecuciones[periodo avance]="Junio"),0)),0)</f>
        <v>0</v>
      </c>
      <c r="Z82" s="23" cm="1">
        <f t="array" ref="Z82">IFERROR(INDEX(ejecuciones[Column1.ejecutado],MATCH(1,(ejecuciones[Column1.codigoIndicador]=A82)*(ejecuciones[periodo avance]="Septiembre"),0)),0)</f>
        <v>0</v>
      </c>
      <c r="AA82" s="23" cm="1">
        <f t="array" ref="AA82">IFERROR(INDEX(ejecuciones[Column1.ejecutado],MATCH(1,(ejecuciones[Column1.codigoIndicador]=A82)*(ejecuciones[periodo avance]="Diciembre"),0)),0)</f>
        <v>0</v>
      </c>
      <c r="AB82" s="25">
        <f t="shared" si="10"/>
        <v>0</v>
      </c>
      <c r="AC82" s="24">
        <f t="shared" si="11"/>
        <v>0</v>
      </c>
      <c r="AD82" s="25">
        <f t="shared" si="12"/>
        <v>0</v>
      </c>
      <c r="AE82" s="24">
        <f t="shared" si="13"/>
        <v>0</v>
      </c>
      <c r="AF82" s="26">
        <f t="shared" si="14"/>
        <v>0</v>
      </c>
      <c r="AG82" s="27" cm="1">
        <f t="array" ref="AG82">IFERROR(INDEX(ejecuciones[Column1.presupuestoProyectado],MATCH(1,(ejecuciones[Column1.codigoIndicador]=A82)*(ejecuciones[Column1.fechaDiligenciamiento]=_xlfn.MAXIFS(ejecuciones[Column1.fechaDiligenciamiento],ejecuciones[Column1.codigoIndicador],A82)),0)),0)</f>
        <v>0</v>
      </c>
      <c r="AH82" s="28"/>
      <c r="AI82" s="29" cm="1">
        <f t="array" ref="AI82">IFERROR(INDEX(ejecuciones[Column1.presupuestoEjecutado],MATCH(1,(ejecuciones[Column1.codigoIndicador]=A82)*(ejecuciones[Column1.fechaDiligenciamiento]=_xlfn.MAXIFS(ejecuciones[Column1.fechaDiligenciamiento],ejecuciones[Column1.codigoIndicador],A82)),0)),0)</f>
        <v>0</v>
      </c>
      <c r="AJ82" s="26">
        <f t="shared" si="15"/>
        <v>0</v>
      </c>
    </row>
    <row r="83" spans="1:36" ht="101.5" x14ac:dyDescent="0.35">
      <c r="A83" s="17">
        <v>82</v>
      </c>
      <c r="B83" s="18" t="s">
        <v>739</v>
      </c>
      <c r="C83" s="18" t="s">
        <v>29</v>
      </c>
      <c r="D83" s="18" t="s">
        <v>707</v>
      </c>
      <c r="E83" s="18" t="s">
        <v>650</v>
      </c>
      <c r="F83" s="18">
        <v>4104</v>
      </c>
      <c r="G83" s="18" t="s">
        <v>592</v>
      </c>
      <c r="H83" s="18" t="s">
        <v>80</v>
      </c>
      <c r="I83" s="18">
        <v>102</v>
      </c>
      <c r="J83" s="18" t="s">
        <v>342</v>
      </c>
      <c r="K83" s="19">
        <v>4104010</v>
      </c>
      <c r="L83" s="20" t="s">
        <v>814</v>
      </c>
      <c r="M83" s="18" t="s">
        <v>1003</v>
      </c>
      <c r="N83" s="18" t="s">
        <v>1160</v>
      </c>
      <c r="O83" s="21">
        <v>50</v>
      </c>
      <c r="P83" s="21">
        <v>2023</v>
      </c>
      <c r="Q83" s="21" t="s">
        <v>218</v>
      </c>
      <c r="R83" s="22">
        <v>50</v>
      </c>
      <c r="S83" s="21">
        <v>200</v>
      </c>
      <c r="T83" s="23"/>
      <c r="U83" s="24">
        <f t="shared" si="8"/>
        <v>0</v>
      </c>
      <c r="V83" s="23"/>
      <c r="W83" s="24">
        <f t="shared" si="9"/>
        <v>0</v>
      </c>
      <c r="X83" s="23" cm="1">
        <f t="array" ref="X83">IFERROR(INDEX(ejecuciones[Column1.ejecutado],MATCH(1,(ejecuciones[Column1.codigoIndicador]=A83)*(ejecuciones[periodo avance]="Marzo"),0)),0)</f>
        <v>0</v>
      </c>
      <c r="Y83" s="23" cm="1">
        <f t="array" ref="Y83">IFERROR(INDEX(ejecuciones[Column1.ejecutado],MATCH(1,(ejecuciones[Column1.codigoIndicador]=A83)*(ejecuciones[periodo avance]="Junio"),0)),0)</f>
        <v>0</v>
      </c>
      <c r="Z83" s="23" cm="1">
        <f t="array" ref="Z83">IFERROR(INDEX(ejecuciones[Column1.ejecutado],MATCH(1,(ejecuciones[Column1.codigoIndicador]=A83)*(ejecuciones[periodo avance]="Septiembre"),0)),0)</f>
        <v>0</v>
      </c>
      <c r="AA83" s="23" cm="1">
        <f t="array" ref="AA83">IFERROR(INDEX(ejecuciones[Column1.ejecutado],MATCH(1,(ejecuciones[Column1.codigoIndicador]=A83)*(ejecuciones[periodo avance]="Diciembre"),0)),0)</f>
        <v>0</v>
      </c>
      <c r="AB83" s="25">
        <f t="shared" si="10"/>
        <v>0</v>
      </c>
      <c r="AC83" s="24">
        <f t="shared" si="11"/>
        <v>0</v>
      </c>
      <c r="AD83" s="25">
        <f t="shared" si="12"/>
        <v>0</v>
      </c>
      <c r="AE83" s="24">
        <f t="shared" si="13"/>
        <v>0</v>
      </c>
      <c r="AF83" s="26">
        <f t="shared" si="14"/>
        <v>0</v>
      </c>
      <c r="AG83" s="27" cm="1">
        <f t="array" ref="AG83">IFERROR(INDEX(ejecuciones[Column1.presupuestoProyectado],MATCH(1,(ejecuciones[Column1.codigoIndicador]=A83)*(ejecuciones[Column1.fechaDiligenciamiento]=_xlfn.MAXIFS(ejecuciones[Column1.fechaDiligenciamiento],ejecuciones[Column1.codigoIndicador],A83)),0)),0)</f>
        <v>0</v>
      </c>
      <c r="AH83" s="28"/>
      <c r="AI83" s="29" cm="1">
        <f t="array" ref="AI83">IFERROR(INDEX(ejecuciones[Column1.presupuestoEjecutado],MATCH(1,(ejecuciones[Column1.codigoIndicador]=A83)*(ejecuciones[Column1.fechaDiligenciamiento]=_xlfn.MAXIFS(ejecuciones[Column1.fechaDiligenciamiento],ejecuciones[Column1.codigoIndicador],A83)),0)),0)</f>
        <v>0</v>
      </c>
      <c r="AJ83" s="26">
        <f t="shared" si="15"/>
        <v>0</v>
      </c>
    </row>
    <row r="84" spans="1:36" ht="101.5" x14ac:dyDescent="0.35">
      <c r="A84" s="17">
        <v>83</v>
      </c>
      <c r="B84" s="18" t="s">
        <v>739</v>
      </c>
      <c r="C84" s="18" t="s">
        <v>29</v>
      </c>
      <c r="D84" s="18" t="s">
        <v>707</v>
      </c>
      <c r="E84" s="18" t="s">
        <v>650</v>
      </c>
      <c r="F84" s="18">
        <v>4104</v>
      </c>
      <c r="G84" s="18" t="s">
        <v>592</v>
      </c>
      <c r="H84" s="18" t="s">
        <v>80</v>
      </c>
      <c r="I84" s="18">
        <v>103</v>
      </c>
      <c r="J84" s="18" t="s">
        <v>343</v>
      </c>
      <c r="K84" s="19">
        <v>4104008</v>
      </c>
      <c r="L84" s="20" t="s">
        <v>815</v>
      </c>
      <c r="M84" s="18" t="s">
        <v>1004</v>
      </c>
      <c r="N84" s="18" t="s">
        <v>1160</v>
      </c>
      <c r="O84" s="21">
        <v>1200</v>
      </c>
      <c r="P84" s="21">
        <v>2023</v>
      </c>
      <c r="Q84" s="21" t="s">
        <v>218</v>
      </c>
      <c r="R84" s="22">
        <v>100</v>
      </c>
      <c r="S84" s="21">
        <v>1600</v>
      </c>
      <c r="T84" s="23"/>
      <c r="U84" s="24">
        <f t="shared" si="8"/>
        <v>0</v>
      </c>
      <c r="V84" s="23"/>
      <c r="W84" s="24">
        <f t="shared" si="9"/>
        <v>0</v>
      </c>
      <c r="X84" s="23" cm="1">
        <f t="array" ref="X84">IFERROR(INDEX(ejecuciones[Column1.ejecutado],MATCH(1,(ejecuciones[Column1.codigoIndicador]=A84)*(ejecuciones[periodo avance]="Marzo"),0)),0)</f>
        <v>65</v>
      </c>
      <c r="Y84" s="23" cm="1">
        <f t="array" ref="Y84">IFERROR(INDEX(ejecuciones[Column1.ejecutado],MATCH(1,(ejecuciones[Column1.codigoIndicador]=A84)*(ejecuciones[periodo avance]="Junio"),0)),0)</f>
        <v>0</v>
      </c>
      <c r="Z84" s="23" cm="1">
        <f t="array" ref="Z84">IFERROR(INDEX(ejecuciones[Column1.ejecutado],MATCH(1,(ejecuciones[Column1.codigoIndicador]=A84)*(ejecuciones[periodo avance]="Septiembre"),0)),0)</f>
        <v>0</v>
      </c>
      <c r="AA84" s="23" cm="1">
        <f t="array" ref="AA84">IFERROR(INDEX(ejecuciones[Column1.ejecutado],MATCH(1,(ejecuciones[Column1.codigoIndicador]=A84)*(ejecuciones[periodo avance]="Diciembre"),0)),0)</f>
        <v>0</v>
      </c>
      <c r="AB84" s="25">
        <f t="shared" si="10"/>
        <v>65</v>
      </c>
      <c r="AC84" s="24">
        <f t="shared" si="11"/>
        <v>4.0625000000000001E-2</v>
      </c>
      <c r="AD84" s="25">
        <f t="shared" si="12"/>
        <v>65</v>
      </c>
      <c r="AE84" s="24">
        <f t="shared" si="13"/>
        <v>0.65</v>
      </c>
      <c r="AF84" s="26">
        <f t="shared" si="14"/>
        <v>4.0625000000000001E-2</v>
      </c>
      <c r="AG84" s="27" cm="1">
        <f t="array" ref="AG84">IFERROR(INDEX(ejecuciones[Column1.presupuestoProyectado],MATCH(1,(ejecuciones[Column1.codigoIndicador]=A84)*(ejecuciones[Column1.fechaDiligenciamiento]=_xlfn.MAXIFS(ejecuciones[Column1.fechaDiligenciamiento],ejecuciones[Column1.codigoIndicador],A84)),0)),0)</f>
        <v>0</v>
      </c>
      <c r="AH84" s="28"/>
      <c r="AI84" s="29" cm="1">
        <f t="array" ref="AI84">IFERROR(INDEX(ejecuciones[Column1.presupuestoEjecutado],MATCH(1,(ejecuciones[Column1.codigoIndicador]=A84)*(ejecuciones[Column1.fechaDiligenciamiento]=_xlfn.MAXIFS(ejecuciones[Column1.fechaDiligenciamiento],ejecuciones[Column1.codigoIndicador],A84)),0)),0)</f>
        <v>0</v>
      </c>
      <c r="AJ84" s="26">
        <f t="shared" si="15"/>
        <v>0</v>
      </c>
    </row>
    <row r="85" spans="1:36" ht="101.5" x14ac:dyDescent="0.35">
      <c r="A85" s="17">
        <v>84</v>
      </c>
      <c r="B85" s="18" t="s">
        <v>739</v>
      </c>
      <c r="C85" s="18" t="s">
        <v>29</v>
      </c>
      <c r="D85" s="18" t="s">
        <v>707</v>
      </c>
      <c r="E85" s="18" t="s">
        <v>650</v>
      </c>
      <c r="F85" s="18">
        <v>4501</v>
      </c>
      <c r="G85" s="18" t="s">
        <v>593</v>
      </c>
      <c r="H85" s="18" t="s">
        <v>77</v>
      </c>
      <c r="I85" s="18">
        <v>105</v>
      </c>
      <c r="J85" s="18" t="s">
        <v>344</v>
      </c>
      <c r="K85" s="19">
        <v>4501006</v>
      </c>
      <c r="L85" s="20" t="s">
        <v>816</v>
      </c>
      <c r="M85" s="18" t="s">
        <v>1005</v>
      </c>
      <c r="N85" s="18" t="s">
        <v>1170</v>
      </c>
      <c r="O85" s="21">
        <v>1</v>
      </c>
      <c r="P85" s="21">
        <v>2023</v>
      </c>
      <c r="Q85" s="21" t="s">
        <v>218</v>
      </c>
      <c r="R85" s="22">
        <v>50</v>
      </c>
      <c r="S85" s="21">
        <v>200</v>
      </c>
      <c r="T85" s="23"/>
      <c r="U85" s="24">
        <f t="shared" si="8"/>
        <v>0</v>
      </c>
      <c r="V85" s="23"/>
      <c r="W85" s="24">
        <f t="shared" si="9"/>
        <v>0</v>
      </c>
      <c r="X85" s="23" cm="1">
        <f t="array" ref="X85">IFERROR(INDEX(ejecuciones[Column1.ejecutado],MATCH(1,(ejecuciones[Column1.codigoIndicador]=A85)*(ejecuciones[periodo avance]="Marzo"),0)),0)</f>
        <v>15</v>
      </c>
      <c r="Y85" s="23" cm="1">
        <f t="array" ref="Y85">IFERROR(INDEX(ejecuciones[Column1.ejecutado],MATCH(1,(ejecuciones[Column1.codigoIndicador]=A85)*(ejecuciones[periodo avance]="Junio"),0)),0)</f>
        <v>0</v>
      </c>
      <c r="Z85" s="23" cm="1">
        <f t="array" ref="Z85">IFERROR(INDEX(ejecuciones[Column1.ejecutado],MATCH(1,(ejecuciones[Column1.codigoIndicador]=A85)*(ejecuciones[periodo avance]="Septiembre"),0)),0)</f>
        <v>0</v>
      </c>
      <c r="AA85" s="23" cm="1">
        <f t="array" ref="AA85">IFERROR(INDEX(ejecuciones[Column1.ejecutado],MATCH(1,(ejecuciones[Column1.codigoIndicador]=A85)*(ejecuciones[periodo avance]="Diciembre"),0)),0)</f>
        <v>0</v>
      </c>
      <c r="AB85" s="25">
        <f t="shared" si="10"/>
        <v>15</v>
      </c>
      <c r="AC85" s="24">
        <f t="shared" si="11"/>
        <v>7.4999999999999997E-2</v>
      </c>
      <c r="AD85" s="25">
        <f t="shared" si="12"/>
        <v>15</v>
      </c>
      <c r="AE85" s="24">
        <f t="shared" si="13"/>
        <v>0.3</v>
      </c>
      <c r="AF85" s="26">
        <f t="shared" si="14"/>
        <v>7.4999999999999997E-2</v>
      </c>
      <c r="AG85" s="27" cm="1">
        <f t="array" ref="AG85">IFERROR(INDEX(ejecuciones[Column1.presupuestoProyectado],MATCH(1,(ejecuciones[Column1.codigoIndicador]=A85)*(ejecuciones[Column1.fechaDiligenciamiento]=_xlfn.MAXIFS(ejecuciones[Column1.fechaDiligenciamiento],ejecuciones[Column1.codigoIndicador],A85)),0)),0)</f>
        <v>0</v>
      </c>
      <c r="AH85" s="28"/>
      <c r="AI85" s="29" cm="1">
        <f t="array" ref="AI85">IFERROR(INDEX(ejecuciones[Column1.presupuestoEjecutado],MATCH(1,(ejecuciones[Column1.codigoIndicador]=A85)*(ejecuciones[Column1.fechaDiligenciamiento]=_xlfn.MAXIFS(ejecuciones[Column1.fechaDiligenciamiento],ejecuciones[Column1.codigoIndicador],A85)),0)),0)</f>
        <v>0</v>
      </c>
      <c r="AJ85" s="26">
        <f t="shared" si="15"/>
        <v>0</v>
      </c>
    </row>
    <row r="86" spans="1:36" ht="72.5" x14ac:dyDescent="0.35">
      <c r="A86" s="17">
        <v>85</v>
      </c>
      <c r="B86" s="18" t="s">
        <v>739</v>
      </c>
      <c r="C86" s="18" t="s">
        <v>29</v>
      </c>
      <c r="D86" s="18" t="s">
        <v>707</v>
      </c>
      <c r="E86" s="18" t="s">
        <v>650</v>
      </c>
      <c r="F86" s="18">
        <v>4502</v>
      </c>
      <c r="G86" s="18" t="s">
        <v>571</v>
      </c>
      <c r="H86" s="18" t="s">
        <v>77</v>
      </c>
      <c r="I86" s="18">
        <v>106</v>
      </c>
      <c r="J86" s="18" t="s">
        <v>345</v>
      </c>
      <c r="K86" s="19">
        <v>4502024</v>
      </c>
      <c r="L86" s="20" t="s">
        <v>817</v>
      </c>
      <c r="M86" s="18" t="s">
        <v>1006</v>
      </c>
      <c r="N86" s="18" t="s">
        <v>1170</v>
      </c>
      <c r="O86" s="21">
        <v>0</v>
      </c>
      <c r="P86" s="21">
        <v>2023</v>
      </c>
      <c r="Q86" s="21" t="s">
        <v>219</v>
      </c>
      <c r="R86" s="22">
        <v>2</v>
      </c>
      <c r="S86" s="21">
        <v>2</v>
      </c>
      <c r="T86" s="23"/>
      <c r="U86" s="24">
        <f t="shared" si="8"/>
        <v>0</v>
      </c>
      <c r="V86" s="23"/>
      <c r="W86" s="24">
        <f t="shared" si="9"/>
        <v>0</v>
      </c>
      <c r="X86" s="23" cm="1">
        <f t="array" ref="X86">IFERROR(INDEX(ejecuciones[Column1.ejecutado],MATCH(1,(ejecuciones[Column1.codigoIndicador]=A86)*(ejecuciones[periodo avance]="Marzo"),0)),0)</f>
        <v>2</v>
      </c>
      <c r="Y86" s="23" cm="1">
        <f t="array" ref="Y86">IFERROR(INDEX(ejecuciones[Column1.ejecutado],MATCH(1,(ejecuciones[Column1.codigoIndicador]=A86)*(ejecuciones[periodo avance]="Junio"),0)),0)</f>
        <v>0</v>
      </c>
      <c r="Z86" s="23" cm="1">
        <f t="array" ref="Z86">IFERROR(INDEX(ejecuciones[Column1.ejecutado],MATCH(1,(ejecuciones[Column1.codigoIndicador]=A86)*(ejecuciones[periodo avance]="Septiembre"),0)),0)</f>
        <v>0</v>
      </c>
      <c r="AA86" s="23" cm="1">
        <f t="array" ref="AA86">IFERROR(INDEX(ejecuciones[Column1.ejecutado],MATCH(1,(ejecuciones[Column1.codigoIndicador]=A86)*(ejecuciones[periodo avance]="Diciembre"),0)),0)</f>
        <v>0</v>
      </c>
      <c r="AB86" s="25">
        <f t="shared" si="10"/>
        <v>2</v>
      </c>
      <c r="AC86" s="24">
        <f t="shared" si="11"/>
        <v>1</v>
      </c>
      <c r="AD86" s="25">
        <f t="shared" si="12"/>
        <v>2</v>
      </c>
      <c r="AE86" s="24">
        <f t="shared" si="13"/>
        <v>1</v>
      </c>
      <c r="AF86" s="26">
        <f t="shared" si="14"/>
        <v>1</v>
      </c>
      <c r="AG86" s="27" cm="1">
        <f t="array" ref="AG86">IFERROR(INDEX(ejecuciones[Column1.presupuestoProyectado],MATCH(1,(ejecuciones[Column1.codigoIndicador]=A86)*(ejecuciones[Column1.fechaDiligenciamiento]=_xlfn.MAXIFS(ejecuciones[Column1.fechaDiligenciamiento],ejecuciones[Column1.codigoIndicador],A86)),0)),0)</f>
        <v>0</v>
      </c>
      <c r="AH86" s="28"/>
      <c r="AI86" s="29" cm="1">
        <f t="array" ref="AI86">IFERROR(INDEX(ejecuciones[Column1.presupuestoEjecutado],MATCH(1,(ejecuciones[Column1.codigoIndicador]=A86)*(ejecuciones[Column1.fechaDiligenciamiento]=_xlfn.MAXIFS(ejecuciones[Column1.fechaDiligenciamiento],ejecuciones[Column1.codigoIndicador],A86)),0)),0)</f>
        <v>0</v>
      </c>
      <c r="AJ86" s="26">
        <f t="shared" si="15"/>
        <v>0</v>
      </c>
    </row>
    <row r="87" spans="1:36" ht="101.5" x14ac:dyDescent="0.35">
      <c r="A87" s="17">
        <v>86</v>
      </c>
      <c r="B87" s="18" t="s">
        <v>739</v>
      </c>
      <c r="C87" s="18" t="s">
        <v>29</v>
      </c>
      <c r="D87" s="18" t="s">
        <v>708</v>
      </c>
      <c r="E87" s="18" t="s">
        <v>651</v>
      </c>
      <c r="F87" s="18">
        <v>4502</v>
      </c>
      <c r="G87" s="18" t="s">
        <v>571</v>
      </c>
      <c r="H87" s="18" t="s">
        <v>77</v>
      </c>
      <c r="I87" s="18">
        <v>107</v>
      </c>
      <c r="J87" s="18" t="s">
        <v>346</v>
      </c>
      <c r="K87" s="19">
        <v>4502038</v>
      </c>
      <c r="L87" s="20" t="s">
        <v>818</v>
      </c>
      <c r="M87" s="18" t="s">
        <v>1007</v>
      </c>
      <c r="N87" s="18" t="s">
        <v>1171</v>
      </c>
      <c r="O87" s="21">
        <v>1</v>
      </c>
      <c r="P87" s="21">
        <v>2023</v>
      </c>
      <c r="Q87" s="21" t="s">
        <v>218</v>
      </c>
      <c r="R87" s="22">
        <v>1</v>
      </c>
      <c r="S87" s="21">
        <v>4</v>
      </c>
      <c r="T87" s="23"/>
      <c r="U87" s="24">
        <f t="shared" si="8"/>
        <v>0</v>
      </c>
      <c r="V87" s="23"/>
      <c r="W87" s="24">
        <f t="shared" si="9"/>
        <v>0</v>
      </c>
      <c r="X87" s="23" cm="1">
        <f t="array" ref="X87">IFERROR(INDEX(ejecuciones[Column1.ejecutado],MATCH(1,(ejecuciones[Column1.codigoIndicador]=A87)*(ejecuciones[periodo avance]="Marzo"),0)),0)</f>
        <v>0</v>
      </c>
      <c r="Y87" s="23" cm="1">
        <f t="array" ref="Y87">IFERROR(INDEX(ejecuciones[Column1.ejecutado],MATCH(1,(ejecuciones[Column1.codigoIndicador]=A87)*(ejecuciones[periodo avance]="Junio"),0)),0)</f>
        <v>0</v>
      </c>
      <c r="Z87" s="23" cm="1">
        <f t="array" ref="Z87">IFERROR(INDEX(ejecuciones[Column1.ejecutado],MATCH(1,(ejecuciones[Column1.codigoIndicador]=A87)*(ejecuciones[periodo avance]="Septiembre"),0)),0)</f>
        <v>0</v>
      </c>
      <c r="AA87" s="23" cm="1">
        <f t="array" ref="AA87">IFERROR(INDEX(ejecuciones[Column1.ejecutado],MATCH(1,(ejecuciones[Column1.codigoIndicador]=A87)*(ejecuciones[periodo avance]="Diciembre"),0)),0)</f>
        <v>0</v>
      </c>
      <c r="AB87" s="25">
        <f t="shared" si="10"/>
        <v>0</v>
      </c>
      <c r="AC87" s="24">
        <f t="shared" si="11"/>
        <v>0</v>
      </c>
      <c r="AD87" s="25">
        <f t="shared" si="12"/>
        <v>0</v>
      </c>
      <c r="AE87" s="24">
        <f t="shared" si="13"/>
        <v>0</v>
      </c>
      <c r="AF87" s="26">
        <f t="shared" si="14"/>
        <v>0</v>
      </c>
      <c r="AG87" s="27" cm="1">
        <f t="array" ref="AG87">IFERROR(INDEX(ejecuciones[Column1.presupuestoProyectado],MATCH(1,(ejecuciones[Column1.codigoIndicador]=A87)*(ejecuciones[Column1.fechaDiligenciamiento]=_xlfn.MAXIFS(ejecuciones[Column1.fechaDiligenciamiento],ejecuciones[Column1.codigoIndicador],A87)),0)),0)</f>
        <v>0</v>
      </c>
      <c r="AH87" s="28"/>
      <c r="AI87" s="29" cm="1">
        <f t="array" ref="AI87">IFERROR(INDEX(ejecuciones[Column1.presupuestoEjecutado],MATCH(1,(ejecuciones[Column1.codigoIndicador]=A87)*(ejecuciones[Column1.fechaDiligenciamiento]=_xlfn.MAXIFS(ejecuciones[Column1.fechaDiligenciamiento],ejecuciones[Column1.codigoIndicador],A87)),0)),0)</f>
        <v>0</v>
      </c>
      <c r="AJ87" s="26">
        <f t="shared" si="15"/>
        <v>0</v>
      </c>
    </row>
    <row r="88" spans="1:36" ht="101.5" x14ac:dyDescent="0.35">
      <c r="A88" s="17">
        <v>87</v>
      </c>
      <c r="B88" s="18" t="s">
        <v>739</v>
      </c>
      <c r="C88" s="18" t="s">
        <v>29</v>
      </c>
      <c r="D88" s="18" t="s">
        <v>709</v>
      </c>
      <c r="E88" s="18" t="s">
        <v>651</v>
      </c>
      <c r="F88" s="18">
        <v>4502</v>
      </c>
      <c r="G88" s="18" t="s">
        <v>571</v>
      </c>
      <c r="H88" s="18" t="s">
        <v>77</v>
      </c>
      <c r="I88" s="18">
        <v>109</v>
      </c>
      <c r="J88" s="18" t="s">
        <v>347</v>
      </c>
      <c r="K88" s="19">
        <v>4502034</v>
      </c>
      <c r="L88" s="20" t="s">
        <v>819</v>
      </c>
      <c r="M88" s="18" t="s">
        <v>1008</v>
      </c>
      <c r="N88" s="18" t="s">
        <v>1163</v>
      </c>
      <c r="O88" s="21">
        <v>0</v>
      </c>
      <c r="P88" s="21">
        <v>2023</v>
      </c>
      <c r="Q88" s="21" t="s">
        <v>218</v>
      </c>
      <c r="R88" s="22">
        <v>300</v>
      </c>
      <c r="S88" s="21">
        <v>1200</v>
      </c>
      <c r="T88" s="23"/>
      <c r="U88" s="24">
        <f t="shared" si="8"/>
        <v>0</v>
      </c>
      <c r="V88" s="23"/>
      <c r="W88" s="24">
        <f t="shared" si="9"/>
        <v>0</v>
      </c>
      <c r="X88" s="23" cm="1">
        <f t="array" ref="X88">IFERROR(INDEX(ejecuciones[Column1.ejecutado],MATCH(1,(ejecuciones[Column1.codigoIndicador]=A88)*(ejecuciones[periodo avance]="Marzo"),0)),0)</f>
        <v>95</v>
      </c>
      <c r="Y88" s="23" cm="1">
        <f t="array" ref="Y88">IFERROR(INDEX(ejecuciones[Column1.ejecutado],MATCH(1,(ejecuciones[Column1.codigoIndicador]=A88)*(ejecuciones[periodo avance]="Junio"),0)),0)</f>
        <v>0</v>
      </c>
      <c r="Z88" s="23" cm="1">
        <f t="array" ref="Z88">IFERROR(INDEX(ejecuciones[Column1.ejecutado],MATCH(1,(ejecuciones[Column1.codigoIndicador]=A88)*(ejecuciones[periodo avance]="Septiembre"),0)),0)</f>
        <v>0</v>
      </c>
      <c r="AA88" s="23" cm="1">
        <f t="array" ref="AA88">IFERROR(INDEX(ejecuciones[Column1.ejecutado],MATCH(1,(ejecuciones[Column1.codigoIndicador]=A88)*(ejecuciones[periodo avance]="Diciembre"),0)),0)</f>
        <v>0</v>
      </c>
      <c r="AB88" s="25">
        <f t="shared" si="10"/>
        <v>95</v>
      </c>
      <c r="AC88" s="24">
        <f t="shared" si="11"/>
        <v>7.9166666666666663E-2</v>
      </c>
      <c r="AD88" s="25">
        <f t="shared" si="12"/>
        <v>95</v>
      </c>
      <c r="AE88" s="24">
        <f t="shared" si="13"/>
        <v>0.31666666666666665</v>
      </c>
      <c r="AF88" s="26">
        <f t="shared" si="14"/>
        <v>7.9166666666666663E-2</v>
      </c>
      <c r="AG88" s="27" cm="1">
        <f t="array" ref="AG88">IFERROR(INDEX(ejecuciones[Column1.presupuestoProyectado],MATCH(1,(ejecuciones[Column1.codigoIndicador]=A88)*(ejecuciones[Column1.fechaDiligenciamiento]=_xlfn.MAXIFS(ejecuciones[Column1.fechaDiligenciamiento],ejecuciones[Column1.codigoIndicador],A88)),0)),0)</f>
        <v>0</v>
      </c>
      <c r="AH88" s="28"/>
      <c r="AI88" s="29" cm="1">
        <f t="array" ref="AI88">IFERROR(INDEX(ejecuciones[Column1.presupuestoEjecutado],MATCH(1,(ejecuciones[Column1.codigoIndicador]=A88)*(ejecuciones[Column1.fechaDiligenciamiento]=_xlfn.MAXIFS(ejecuciones[Column1.fechaDiligenciamiento],ejecuciones[Column1.codigoIndicador],A88)),0)),0)</f>
        <v>0</v>
      </c>
      <c r="AJ88" s="26">
        <f t="shared" si="15"/>
        <v>0</v>
      </c>
    </row>
    <row r="89" spans="1:36" ht="87" x14ac:dyDescent="0.35">
      <c r="A89" s="17">
        <v>88</v>
      </c>
      <c r="B89" s="18" t="s">
        <v>739</v>
      </c>
      <c r="C89" s="18" t="s">
        <v>29</v>
      </c>
      <c r="D89" s="18" t="s">
        <v>709</v>
      </c>
      <c r="E89" s="18" t="s">
        <v>651</v>
      </c>
      <c r="F89" s="18">
        <v>4502</v>
      </c>
      <c r="G89" s="18" t="s">
        <v>571</v>
      </c>
      <c r="H89" s="18" t="s">
        <v>77</v>
      </c>
      <c r="I89" s="18">
        <v>110</v>
      </c>
      <c r="J89" s="18" t="s">
        <v>348</v>
      </c>
      <c r="K89" s="19">
        <v>4502033</v>
      </c>
      <c r="L89" s="20" t="s">
        <v>764</v>
      </c>
      <c r="M89" s="18" t="s">
        <v>954</v>
      </c>
      <c r="N89" s="18" t="s">
        <v>1172</v>
      </c>
      <c r="O89" s="21">
        <v>0</v>
      </c>
      <c r="P89" s="21">
        <v>2023</v>
      </c>
      <c r="Q89" s="21" t="s">
        <v>219</v>
      </c>
      <c r="R89" s="22">
        <v>2</v>
      </c>
      <c r="S89" s="21">
        <v>8</v>
      </c>
      <c r="T89" s="23"/>
      <c r="U89" s="24">
        <f t="shared" si="8"/>
        <v>0</v>
      </c>
      <c r="V89" s="23"/>
      <c r="W89" s="24">
        <f t="shared" si="9"/>
        <v>0</v>
      </c>
      <c r="X89" s="23" cm="1">
        <f t="array" ref="X89">IFERROR(INDEX(ejecuciones[Column1.ejecutado],MATCH(1,(ejecuciones[Column1.codigoIndicador]=A89)*(ejecuciones[periodo avance]="Marzo"),0)),0)</f>
        <v>0</v>
      </c>
      <c r="Y89" s="23" cm="1">
        <f t="array" ref="Y89">IFERROR(INDEX(ejecuciones[Column1.ejecutado],MATCH(1,(ejecuciones[Column1.codigoIndicador]=A89)*(ejecuciones[periodo avance]="Junio"),0)),0)</f>
        <v>0</v>
      </c>
      <c r="Z89" s="23" cm="1">
        <f t="array" ref="Z89">IFERROR(INDEX(ejecuciones[Column1.ejecutado],MATCH(1,(ejecuciones[Column1.codigoIndicador]=A89)*(ejecuciones[periodo avance]="Septiembre"),0)),0)</f>
        <v>0</v>
      </c>
      <c r="AA89" s="23" cm="1">
        <f t="array" ref="AA89">IFERROR(INDEX(ejecuciones[Column1.ejecutado],MATCH(1,(ejecuciones[Column1.codigoIndicador]=A89)*(ejecuciones[periodo avance]="Diciembre"),0)),0)</f>
        <v>0</v>
      </c>
      <c r="AB89" s="25">
        <f t="shared" si="10"/>
        <v>0</v>
      </c>
      <c r="AC89" s="24">
        <f t="shared" si="11"/>
        <v>0</v>
      </c>
      <c r="AD89" s="25">
        <f t="shared" si="12"/>
        <v>0</v>
      </c>
      <c r="AE89" s="24">
        <f t="shared" si="13"/>
        <v>0</v>
      </c>
      <c r="AF89" s="26">
        <f t="shared" si="14"/>
        <v>0</v>
      </c>
      <c r="AG89" s="27" cm="1">
        <f t="array" ref="AG89">IFERROR(INDEX(ejecuciones[Column1.presupuestoProyectado],MATCH(1,(ejecuciones[Column1.codigoIndicador]=A89)*(ejecuciones[Column1.fechaDiligenciamiento]=_xlfn.MAXIFS(ejecuciones[Column1.fechaDiligenciamiento],ejecuciones[Column1.codigoIndicador],A89)),0)),0)</f>
        <v>0</v>
      </c>
      <c r="AH89" s="28"/>
      <c r="AI89" s="29" cm="1">
        <f t="array" ref="AI89">IFERROR(INDEX(ejecuciones[Column1.presupuestoEjecutado],MATCH(1,(ejecuciones[Column1.codigoIndicador]=A89)*(ejecuciones[Column1.fechaDiligenciamiento]=_xlfn.MAXIFS(ejecuciones[Column1.fechaDiligenciamiento],ejecuciones[Column1.codigoIndicador],A89)),0)),0)</f>
        <v>0</v>
      </c>
      <c r="AJ89" s="26">
        <f t="shared" si="15"/>
        <v>0</v>
      </c>
    </row>
    <row r="90" spans="1:36" ht="101.5" x14ac:dyDescent="0.35">
      <c r="A90" s="17">
        <v>89</v>
      </c>
      <c r="B90" s="18" t="s">
        <v>739</v>
      </c>
      <c r="C90" s="18" t="s">
        <v>29</v>
      </c>
      <c r="D90" s="18" t="s">
        <v>709</v>
      </c>
      <c r="E90" s="18" t="s">
        <v>651</v>
      </c>
      <c r="F90" s="18">
        <v>4502</v>
      </c>
      <c r="G90" s="18" t="s">
        <v>571</v>
      </c>
      <c r="H90" s="18" t="s">
        <v>77</v>
      </c>
      <c r="I90" s="18">
        <v>111</v>
      </c>
      <c r="J90" s="18" t="s">
        <v>349</v>
      </c>
      <c r="K90" s="19">
        <v>4502022</v>
      </c>
      <c r="L90" s="20" t="s">
        <v>818</v>
      </c>
      <c r="M90" s="18" t="s">
        <v>1007</v>
      </c>
      <c r="N90" s="18" t="s">
        <v>1173</v>
      </c>
      <c r="O90" s="21">
        <v>1</v>
      </c>
      <c r="P90" s="21">
        <v>2023</v>
      </c>
      <c r="Q90" s="21" t="s">
        <v>218</v>
      </c>
      <c r="R90" s="22">
        <v>1</v>
      </c>
      <c r="S90" s="21">
        <v>1</v>
      </c>
      <c r="T90" s="23"/>
      <c r="U90" s="24">
        <f t="shared" si="8"/>
        <v>0</v>
      </c>
      <c r="V90" s="23"/>
      <c r="W90" s="24">
        <f t="shared" si="9"/>
        <v>0</v>
      </c>
      <c r="X90" s="23" cm="1">
        <f t="array" ref="X90">IFERROR(INDEX(ejecuciones[Column1.ejecutado],MATCH(1,(ejecuciones[Column1.codigoIndicador]=A90)*(ejecuciones[periodo avance]="Marzo"),0)),0)</f>
        <v>0</v>
      </c>
      <c r="Y90" s="23" cm="1">
        <f t="array" ref="Y90">IFERROR(INDEX(ejecuciones[Column1.ejecutado],MATCH(1,(ejecuciones[Column1.codigoIndicador]=A90)*(ejecuciones[periodo avance]="Junio"),0)),0)</f>
        <v>0</v>
      </c>
      <c r="Z90" s="23" cm="1">
        <f t="array" ref="Z90">IFERROR(INDEX(ejecuciones[Column1.ejecutado],MATCH(1,(ejecuciones[Column1.codigoIndicador]=A90)*(ejecuciones[periodo avance]="Septiembre"),0)),0)</f>
        <v>0</v>
      </c>
      <c r="AA90" s="23" cm="1">
        <f t="array" ref="AA90">IFERROR(INDEX(ejecuciones[Column1.ejecutado],MATCH(1,(ejecuciones[Column1.codigoIndicador]=A90)*(ejecuciones[periodo avance]="Diciembre"),0)),0)</f>
        <v>0</v>
      </c>
      <c r="AB90" s="25">
        <f t="shared" si="10"/>
        <v>0</v>
      </c>
      <c r="AC90" s="24">
        <f t="shared" si="11"/>
        <v>0</v>
      </c>
      <c r="AD90" s="25">
        <f t="shared" si="12"/>
        <v>0</v>
      </c>
      <c r="AE90" s="24">
        <f t="shared" si="13"/>
        <v>0</v>
      </c>
      <c r="AF90" s="26">
        <f t="shared" si="14"/>
        <v>0</v>
      </c>
      <c r="AG90" s="27" cm="1">
        <f t="array" ref="AG90">IFERROR(INDEX(ejecuciones[Column1.presupuestoProyectado],MATCH(1,(ejecuciones[Column1.codigoIndicador]=A90)*(ejecuciones[Column1.fechaDiligenciamiento]=_xlfn.MAXIFS(ejecuciones[Column1.fechaDiligenciamiento],ejecuciones[Column1.codigoIndicador],A90)),0)),0)</f>
        <v>0</v>
      </c>
      <c r="AH90" s="28"/>
      <c r="AI90" s="29" cm="1">
        <f t="array" ref="AI90">IFERROR(INDEX(ejecuciones[Column1.presupuestoEjecutado],MATCH(1,(ejecuciones[Column1.codigoIndicador]=A90)*(ejecuciones[Column1.fechaDiligenciamiento]=_xlfn.MAXIFS(ejecuciones[Column1.fechaDiligenciamiento],ejecuciones[Column1.codigoIndicador],A90)),0)),0)</f>
        <v>0</v>
      </c>
      <c r="AJ90" s="26">
        <f t="shared" si="15"/>
        <v>0</v>
      </c>
    </row>
    <row r="91" spans="1:36" ht="101.5" x14ac:dyDescent="0.35">
      <c r="A91" s="17">
        <v>90</v>
      </c>
      <c r="B91" s="18" t="s">
        <v>739</v>
      </c>
      <c r="C91" s="18" t="s">
        <v>29</v>
      </c>
      <c r="D91" s="18" t="s">
        <v>709</v>
      </c>
      <c r="E91" s="18" t="s">
        <v>651</v>
      </c>
      <c r="F91" s="18">
        <v>4502</v>
      </c>
      <c r="G91" s="18" t="s">
        <v>571</v>
      </c>
      <c r="H91" s="18" t="s">
        <v>77</v>
      </c>
      <c r="I91" s="18">
        <v>112</v>
      </c>
      <c r="J91" s="18" t="s">
        <v>350</v>
      </c>
      <c r="K91" s="19">
        <v>4502034</v>
      </c>
      <c r="L91" s="20" t="s">
        <v>819</v>
      </c>
      <c r="M91" s="18" t="s">
        <v>1009</v>
      </c>
      <c r="N91" s="18" t="s">
        <v>1174</v>
      </c>
      <c r="O91" s="21">
        <v>320</v>
      </c>
      <c r="P91" s="21">
        <v>2023</v>
      </c>
      <c r="Q91" s="21" t="s">
        <v>218</v>
      </c>
      <c r="R91" s="22">
        <v>300</v>
      </c>
      <c r="S91" s="21">
        <v>1000</v>
      </c>
      <c r="T91" s="23"/>
      <c r="U91" s="24">
        <f t="shared" si="8"/>
        <v>0</v>
      </c>
      <c r="V91" s="23"/>
      <c r="W91" s="24">
        <f t="shared" si="9"/>
        <v>0</v>
      </c>
      <c r="X91" s="23" cm="1">
        <f t="array" ref="X91">IFERROR(INDEX(ejecuciones[Column1.ejecutado],MATCH(1,(ejecuciones[Column1.codigoIndicador]=A91)*(ejecuciones[periodo avance]="Marzo"),0)),0)</f>
        <v>50</v>
      </c>
      <c r="Y91" s="23" cm="1">
        <f t="array" ref="Y91">IFERROR(INDEX(ejecuciones[Column1.ejecutado],MATCH(1,(ejecuciones[Column1.codigoIndicador]=A91)*(ejecuciones[periodo avance]="Junio"),0)),0)</f>
        <v>0</v>
      </c>
      <c r="Z91" s="23" cm="1">
        <f t="array" ref="Z91">IFERROR(INDEX(ejecuciones[Column1.ejecutado],MATCH(1,(ejecuciones[Column1.codigoIndicador]=A91)*(ejecuciones[periodo avance]="Septiembre"),0)),0)</f>
        <v>0</v>
      </c>
      <c r="AA91" s="23" cm="1">
        <f t="array" ref="AA91">IFERROR(INDEX(ejecuciones[Column1.ejecutado],MATCH(1,(ejecuciones[Column1.codigoIndicador]=A91)*(ejecuciones[periodo avance]="Diciembre"),0)),0)</f>
        <v>0</v>
      </c>
      <c r="AB91" s="25">
        <f t="shared" si="10"/>
        <v>50</v>
      </c>
      <c r="AC91" s="24">
        <f t="shared" si="11"/>
        <v>0.05</v>
      </c>
      <c r="AD91" s="25">
        <f t="shared" si="12"/>
        <v>50</v>
      </c>
      <c r="AE91" s="24">
        <f t="shared" si="13"/>
        <v>0.16666666666666666</v>
      </c>
      <c r="AF91" s="26">
        <f t="shared" si="14"/>
        <v>0.05</v>
      </c>
      <c r="AG91" s="27" cm="1">
        <f t="array" ref="AG91">IFERROR(INDEX(ejecuciones[Column1.presupuestoProyectado],MATCH(1,(ejecuciones[Column1.codigoIndicador]=A91)*(ejecuciones[Column1.fechaDiligenciamiento]=_xlfn.MAXIFS(ejecuciones[Column1.fechaDiligenciamiento],ejecuciones[Column1.codigoIndicador],A91)),0)),0)</f>
        <v>0</v>
      </c>
      <c r="AH91" s="28"/>
      <c r="AI91" s="29" cm="1">
        <f t="array" ref="AI91">IFERROR(INDEX(ejecuciones[Column1.presupuestoEjecutado],MATCH(1,(ejecuciones[Column1.codigoIndicador]=A91)*(ejecuciones[Column1.fechaDiligenciamiento]=_xlfn.MAXIFS(ejecuciones[Column1.fechaDiligenciamiento],ejecuciones[Column1.codigoIndicador],A91)),0)),0)</f>
        <v>0</v>
      </c>
      <c r="AJ91" s="26">
        <f t="shared" si="15"/>
        <v>0</v>
      </c>
    </row>
    <row r="92" spans="1:36" ht="101.5" x14ac:dyDescent="0.35">
      <c r="A92" s="17">
        <v>91</v>
      </c>
      <c r="B92" s="18" t="s">
        <v>739</v>
      </c>
      <c r="C92" s="18" t="s">
        <v>29</v>
      </c>
      <c r="D92" s="18" t="s">
        <v>709</v>
      </c>
      <c r="E92" s="18" t="s">
        <v>651</v>
      </c>
      <c r="F92" s="18">
        <v>4502</v>
      </c>
      <c r="G92" s="18" t="s">
        <v>571</v>
      </c>
      <c r="H92" s="18" t="s">
        <v>77</v>
      </c>
      <c r="I92" s="18">
        <v>113</v>
      </c>
      <c r="J92" s="18" t="s">
        <v>351</v>
      </c>
      <c r="K92" s="19">
        <v>4502001</v>
      </c>
      <c r="L92" s="20" t="s">
        <v>753</v>
      </c>
      <c r="M92" s="18" t="s">
        <v>1010</v>
      </c>
      <c r="N92" s="18" t="s">
        <v>1175</v>
      </c>
      <c r="O92" s="21">
        <v>1</v>
      </c>
      <c r="P92" s="21">
        <v>2023</v>
      </c>
      <c r="Q92" s="21" t="s">
        <v>218</v>
      </c>
      <c r="R92" s="22">
        <v>3</v>
      </c>
      <c r="S92" s="21">
        <v>4</v>
      </c>
      <c r="T92" s="23"/>
      <c r="U92" s="24">
        <f t="shared" si="8"/>
        <v>0</v>
      </c>
      <c r="V92" s="23"/>
      <c r="W92" s="24">
        <f t="shared" si="9"/>
        <v>0</v>
      </c>
      <c r="X92" s="23" cm="1">
        <f t="array" ref="X92">IFERROR(INDEX(ejecuciones[Column1.ejecutado],MATCH(1,(ejecuciones[Column1.codigoIndicador]=A92)*(ejecuciones[periodo avance]="Marzo"),0)),0)</f>
        <v>0</v>
      </c>
      <c r="Y92" s="23" cm="1">
        <f t="array" ref="Y92">IFERROR(INDEX(ejecuciones[Column1.ejecutado],MATCH(1,(ejecuciones[Column1.codigoIndicador]=A92)*(ejecuciones[periodo avance]="Junio"),0)),0)</f>
        <v>0</v>
      </c>
      <c r="Z92" s="23" cm="1">
        <f t="array" ref="Z92">IFERROR(INDEX(ejecuciones[Column1.ejecutado],MATCH(1,(ejecuciones[Column1.codigoIndicador]=A92)*(ejecuciones[periodo avance]="Septiembre"),0)),0)</f>
        <v>0</v>
      </c>
      <c r="AA92" s="23" cm="1">
        <f t="array" ref="AA92">IFERROR(INDEX(ejecuciones[Column1.ejecutado],MATCH(1,(ejecuciones[Column1.codigoIndicador]=A92)*(ejecuciones[periodo avance]="Diciembre"),0)),0)</f>
        <v>0</v>
      </c>
      <c r="AB92" s="25">
        <f t="shared" si="10"/>
        <v>0</v>
      </c>
      <c r="AC92" s="24">
        <f t="shared" si="11"/>
        <v>0</v>
      </c>
      <c r="AD92" s="25">
        <f t="shared" si="12"/>
        <v>0</v>
      </c>
      <c r="AE92" s="24">
        <f t="shared" si="13"/>
        <v>0</v>
      </c>
      <c r="AF92" s="26">
        <f t="shared" si="14"/>
        <v>0</v>
      </c>
      <c r="AG92" s="27" cm="1">
        <f t="array" ref="AG92">IFERROR(INDEX(ejecuciones[Column1.presupuestoProyectado],MATCH(1,(ejecuciones[Column1.codigoIndicador]=A92)*(ejecuciones[Column1.fechaDiligenciamiento]=_xlfn.MAXIFS(ejecuciones[Column1.fechaDiligenciamiento],ejecuciones[Column1.codigoIndicador],A92)),0)),0)</f>
        <v>0</v>
      </c>
      <c r="AH92" s="28"/>
      <c r="AI92" s="29" cm="1">
        <f t="array" ref="AI92">IFERROR(INDEX(ejecuciones[Column1.presupuestoEjecutado],MATCH(1,(ejecuciones[Column1.codigoIndicador]=A92)*(ejecuciones[Column1.fechaDiligenciamiento]=_xlfn.MAXIFS(ejecuciones[Column1.fechaDiligenciamiento],ejecuciones[Column1.codigoIndicador],A92)),0)),0)</f>
        <v>0</v>
      </c>
      <c r="AJ92" s="26">
        <f t="shared" si="15"/>
        <v>0</v>
      </c>
    </row>
    <row r="93" spans="1:36" ht="101.5" x14ac:dyDescent="0.35">
      <c r="A93" s="17">
        <v>92</v>
      </c>
      <c r="B93" s="18" t="s">
        <v>739</v>
      </c>
      <c r="C93" s="18" t="s">
        <v>29</v>
      </c>
      <c r="D93" s="18" t="s">
        <v>709</v>
      </c>
      <c r="E93" s="18" t="s">
        <v>651</v>
      </c>
      <c r="F93" s="18">
        <v>4502</v>
      </c>
      <c r="G93" s="18" t="s">
        <v>571</v>
      </c>
      <c r="H93" s="18" t="s">
        <v>77</v>
      </c>
      <c r="I93" s="18">
        <v>114</v>
      </c>
      <c r="J93" s="18" t="s">
        <v>352</v>
      </c>
      <c r="K93" s="19">
        <v>4502022</v>
      </c>
      <c r="L93" s="20" t="s">
        <v>818</v>
      </c>
      <c r="M93" s="18" t="s">
        <v>1007</v>
      </c>
      <c r="N93" s="18" t="s">
        <v>1171</v>
      </c>
      <c r="O93" s="21">
        <v>0</v>
      </c>
      <c r="P93" s="21">
        <v>2023</v>
      </c>
      <c r="Q93" s="21" t="s">
        <v>218</v>
      </c>
      <c r="R93" s="22">
        <v>1</v>
      </c>
      <c r="S93" s="21">
        <v>1</v>
      </c>
      <c r="T93" s="23"/>
      <c r="U93" s="24">
        <f t="shared" si="8"/>
        <v>0</v>
      </c>
      <c r="V93" s="23"/>
      <c r="W93" s="24">
        <f t="shared" si="9"/>
        <v>0</v>
      </c>
      <c r="X93" s="23" cm="1">
        <f t="array" ref="X93">IFERROR(INDEX(ejecuciones[Column1.ejecutado],MATCH(1,(ejecuciones[Column1.codigoIndicador]=A93)*(ejecuciones[periodo avance]="Marzo"),0)),0)</f>
        <v>0</v>
      </c>
      <c r="Y93" s="23" cm="1">
        <f t="array" ref="Y93">IFERROR(INDEX(ejecuciones[Column1.ejecutado],MATCH(1,(ejecuciones[Column1.codigoIndicador]=A93)*(ejecuciones[periodo avance]="Junio"),0)),0)</f>
        <v>0</v>
      </c>
      <c r="Z93" s="23" cm="1">
        <f t="array" ref="Z93">IFERROR(INDEX(ejecuciones[Column1.ejecutado],MATCH(1,(ejecuciones[Column1.codigoIndicador]=A93)*(ejecuciones[periodo avance]="Septiembre"),0)),0)</f>
        <v>0</v>
      </c>
      <c r="AA93" s="23" cm="1">
        <f t="array" ref="AA93">IFERROR(INDEX(ejecuciones[Column1.ejecutado],MATCH(1,(ejecuciones[Column1.codigoIndicador]=A93)*(ejecuciones[periodo avance]="Diciembre"),0)),0)</f>
        <v>0</v>
      </c>
      <c r="AB93" s="25">
        <f t="shared" si="10"/>
        <v>0</v>
      </c>
      <c r="AC93" s="24">
        <f t="shared" si="11"/>
        <v>0</v>
      </c>
      <c r="AD93" s="25">
        <f t="shared" si="12"/>
        <v>0</v>
      </c>
      <c r="AE93" s="24">
        <f t="shared" si="13"/>
        <v>0</v>
      </c>
      <c r="AF93" s="26">
        <f t="shared" si="14"/>
        <v>0</v>
      </c>
      <c r="AG93" s="27" cm="1">
        <f t="array" ref="AG93">IFERROR(INDEX(ejecuciones[Column1.presupuestoProyectado],MATCH(1,(ejecuciones[Column1.codigoIndicador]=A93)*(ejecuciones[Column1.fechaDiligenciamiento]=_xlfn.MAXIFS(ejecuciones[Column1.fechaDiligenciamiento],ejecuciones[Column1.codigoIndicador],A93)),0)),0)</f>
        <v>0</v>
      </c>
      <c r="AH93" s="28"/>
      <c r="AI93" s="29" cm="1">
        <f t="array" ref="AI93">IFERROR(INDEX(ejecuciones[Column1.presupuestoEjecutado],MATCH(1,(ejecuciones[Column1.codigoIndicador]=A93)*(ejecuciones[Column1.fechaDiligenciamiento]=_xlfn.MAXIFS(ejecuciones[Column1.fechaDiligenciamiento],ejecuciones[Column1.codigoIndicador],A93)),0)),0)</f>
        <v>0</v>
      </c>
      <c r="AJ93" s="26">
        <f t="shared" si="15"/>
        <v>0</v>
      </c>
    </row>
    <row r="94" spans="1:36" ht="43.5" x14ac:dyDescent="0.35">
      <c r="A94" s="17">
        <v>93</v>
      </c>
      <c r="B94" s="18" t="s">
        <v>740</v>
      </c>
      <c r="C94" s="18" t="s">
        <v>37</v>
      </c>
      <c r="D94" s="18" t="s">
        <v>22</v>
      </c>
      <c r="E94" s="18" t="s">
        <v>23</v>
      </c>
      <c r="F94" s="18" t="s">
        <v>24</v>
      </c>
      <c r="G94" s="18" t="s">
        <v>23</v>
      </c>
      <c r="H94" s="18" t="s">
        <v>81</v>
      </c>
      <c r="I94" s="18">
        <v>116</v>
      </c>
      <c r="J94" s="18" t="s">
        <v>353</v>
      </c>
      <c r="K94" s="19">
        <v>410102507</v>
      </c>
      <c r="L94" s="20" t="s">
        <v>820</v>
      </c>
      <c r="M94" s="18" t="s">
        <v>1011</v>
      </c>
      <c r="N94" s="18" t="s">
        <v>1176</v>
      </c>
      <c r="O94" s="21">
        <v>500000000</v>
      </c>
      <c r="P94" s="21">
        <v>2023</v>
      </c>
      <c r="Q94" s="21" t="s">
        <v>220</v>
      </c>
      <c r="R94" s="22">
        <v>250000000</v>
      </c>
      <c r="S94" s="21">
        <v>1000000000</v>
      </c>
      <c r="T94" s="23"/>
      <c r="U94" s="24">
        <f t="shared" si="8"/>
        <v>0</v>
      </c>
      <c r="V94" s="23"/>
      <c r="W94" s="24">
        <f t="shared" si="9"/>
        <v>0</v>
      </c>
      <c r="X94" s="23" cm="1">
        <f t="array" ref="X94">IFERROR(INDEX(ejecuciones[Column1.ejecutado],MATCH(1,(ejecuciones[Column1.codigoIndicador]=A94)*(ejecuciones[periodo avance]="Marzo"),0)),0)</f>
        <v>4</v>
      </c>
      <c r="Y94" s="23" cm="1">
        <f t="array" ref="Y94">IFERROR(INDEX(ejecuciones[Column1.ejecutado],MATCH(1,(ejecuciones[Column1.codigoIndicador]=A94)*(ejecuciones[periodo avance]="Junio"),0)),0)</f>
        <v>0</v>
      </c>
      <c r="Z94" s="23" cm="1">
        <f t="array" ref="Z94">IFERROR(INDEX(ejecuciones[Column1.ejecutado],MATCH(1,(ejecuciones[Column1.codigoIndicador]=A94)*(ejecuciones[periodo avance]="Septiembre"),0)),0)</f>
        <v>0</v>
      </c>
      <c r="AA94" s="23" cm="1">
        <f t="array" ref="AA94">IFERROR(INDEX(ejecuciones[Column1.ejecutado],MATCH(1,(ejecuciones[Column1.codigoIndicador]=A94)*(ejecuciones[periodo avance]="Diciembre"),0)),0)</f>
        <v>0</v>
      </c>
      <c r="AB94" s="25">
        <f t="shared" si="10"/>
        <v>4</v>
      </c>
      <c r="AC94" s="24">
        <f t="shared" si="11"/>
        <v>4.0000000000000002E-9</v>
      </c>
      <c r="AD94" s="25">
        <f t="shared" si="12"/>
        <v>4</v>
      </c>
      <c r="AE94" s="24">
        <f t="shared" si="13"/>
        <v>1.6000000000000001E-8</v>
      </c>
      <c r="AF94" s="26">
        <f t="shared" si="14"/>
        <v>4.0000000000000002E-9</v>
      </c>
      <c r="AG94" s="27" cm="1">
        <f t="array" ref="AG94">IFERROR(INDEX(ejecuciones[Column1.presupuestoProyectado],MATCH(1,(ejecuciones[Column1.codigoIndicador]=A94)*(ejecuciones[Column1.fechaDiligenciamiento]=_xlfn.MAXIFS(ejecuciones[Column1.fechaDiligenciamiento],ejecuciones[Column1.codigoIndicador],A94)),0)),0)</f>
        <v>250000000</v>
      </c>
      <c r="AH94" s="28"/>
      <c r="AI94" s="29" cm="1">
        <f t="array" ref="AI94">IFERROR(INDEX(ejecuciones[Column1.presupuestoEjecutado],MATCH(1,(ejecuciones[Column1.codigoIndicador]=A94)*(ejecuciones[Column1.fechaDiligenciamiento]=_xlfn.MAXIFS(ejecuciones[Column1.fechaDiligenciamiento],ejecuciones[Column1.codigoIndicador],A94)),0)),0)</f>
        <v>10000000</v>
      </c>
      <c r="AJ94" s="26">
        <f t="shared" si="15"/>
        <v>0.04</v>
      </c>
    </row>
    <row r="95" spans="1:36" ht="58" x14ac:dyDescent="0.35">
      <c r="A95" s="17">
        <v>94</v>
      </c>
      <c r="B95" s="18" t="s">
        <v>740</v>
      </c>
      <c r="C95" s="18" t="s">
        <v>37</v>
      </c>
      <c r="D95" s="18" t="s">
        <v>22</v>
      </c>
      <c r="E95" s="18" t="s">
        <v>23</v>
      </c>
      <c r="F95" s="18" t="s">
        <v>24</v>
      </c>
      <c r="G95" s="18" t="s">
        <v>23</v>
      </c>
      <c r="H95" s="18" t="s">
        <v>25</v>
      </c>
      <c r="I95" s="18">
        <v>117</v>
      </c>
      <c r="J95" s="18" t="s">
        <v>354</v>
      </c>
      <c r="K95" s="19">
        <v>4101082</v>
      </c>
      <c r="L95" s="20" t="s">
        <v>821</v>
      </c>
      <c r="M95" s="18" t="s">
        <v>1012</v>
      </c>
      <c r="N95" s="18" t="s">
        <v>26</v>
      </c>
      <c r="O95" s="21">
        <v>2</v>
      </c>
      <c r="P95" s="21">
        <v>2023</v>
      </c>
      <c r="Q95" s="21" t="s">
        <v>221</v>
      </c>
      <c r="R95" s="22">
        <v>1</v>
      </c>
      <c r="S95" s="21">
        <v>2</v>
      </c>
      <c r="T95" s="23"/>
      <c r="U95" s="24">
        <f t="shared" si="8"/>
        <v>0</v>
      </c>
      <c r="V95" s="23"/>
      <c r="W95" s="24">
        <f t="shared" si="9"/>
        <v>0</v>
      </c>
      <c r="X95" s="23" cm="1">
        <f t="array" ref="X95">IFERROR(INDEX(ejecuciones[Column1.ejecutado],MATCH(1,(ejecuciones[Column1.codigoIndicador]=A95)*(ejecuciones[periodo avance]="Marzo"),0)),0)</f>
        <v>0</v>
      </c>
      <c r="Y95" s="23" cm="1">
        <f t="array" ref="Y95">IFERROR(INDEX(ejecuciones[Column1.ejecutado],MATCH(1,(ejecuciones[Column1.codigoIndicador]=A95)*(ejecuciones[periodo avance]="Junio"),0)),0)</f>
        <v>0</v>
      </c>
      <c r="Z95" s="23" cm="1">
        <f t="array" ref="Z95">IFERROR(INDEX(ejecuciones[Column1.ejecutado],MATCH(1,(ejecuciones[Column1.codigoIndicador]=A95)*(ejecuciones[periodo avance]="Septiembre"),0)),0)</f>
        <v>0</v>
      </c>
      <c r="AA95" s="23" cm="1">
        <f t="array" ref="AA95">IFERROR(INDEX(ejecuciones[Column1.ejecutado],MATCH(1,(ejecuciones[Column1.codigoIndicador]=A95)*(ejecuciones[periodo avance]="Diciembre"),0)),0)</f>
        <v>0</v>
      </c>
      <c r="AB95" s="25">
        <f t="shared" si="10"/>
        <v>0</v>
      </c>
      <c r="AC95" s="24">
        <f t="shared" si="11"/>
        <v>0</v>
      </c>
      <c r="AD95" s="25">
        <f t="shared" si="12"/>
        <v>0</v>
      </c>
      <c r="AE95" s="24">
        <f t="shared" si="13"/>
        <v>0</v>
      </c>
      <c r="AF95" s="26">
        <f t="shared" si="14"/>
        <v>0</v>
      </c>
      <c r="AG95" s="27" cm="1">
        <f t="array" ref="AG95">IFERROR(INDEX(ejecuciones[Column1.presupuestoProyectado],MATCH(1,(ejecuciones[Column1.codigoIndicador]=A95)*(ejecuciones[Column1.fechaDiligenciamiento]=_xlfn.MAXIFS(ejecuciones[Column1.fechaDiligenciamiento],ejecuciones[Column1.codigoIndicador],A95)),0)),0)</f>
        <v>10000000</v>
      </c>
      <c r="AH95" s="28"/>
      <c r="AI95" s="29" cm="1">
        <f t="array" ref="AI95">IFERROR(INDEX(ejecuciones[Column1.presupuestoEjecutado],MATCH(1,(ejecuciones[Column1.codigoIndicador]=A95)*(ejecuciones[Column1.fechaDiligenciamiento]=_xlfn.MAXIFS(ejecuciones[Column1.fechaDiligenciamiento],ejecuciones[Column1.codigoIndicador],A95)),0)),0)</f>
        <v>0</v>
      </c>
      <c r="AJ95" s="26">
        <f t="shared" si="15"/>
        <v>0</v>
      </c>
    </row>
    <row r="96" spans="1:36" ht="43.5" x14ac:dyDescent="0.35">
      <c r="A96" s="17">
        <v>95</v>
      </c>
      <c r="B96" s="18" t="s">
        <v>741</v>
      </c>
      <c r="C96" s="18" t="s">
        <v>37</v>
      </c>
      <c r="D96" s="18" t="s">
        <v>22</v>
      </c>
      <c r="E96" s="18" t="s">
        <v>23</v>
      </c>
      <c r="F96" s="18" t="s">
        <v>24</v>
      </c>
      <c r="G96" s="18" t="s">
        <v>23</v>
      </c>
      <c r="H96" s="18" t="s">
        <v>81</v>
      </c>
      <c r="I96" s="18">
        <v>118</v>
      </c>
      <c r="J96" s="18" t="s">
        <v>355</v>
      </c>
      <c r="K96" s="19">
        <v>4101027</v>
      </c>
      <c r="L96" s="20" t="s">
        <v>822</v>
      </c>
      <c r="M96" s="18" t="s">
        <v>1013</v>
      </c>
      <c r="N96" s="18" t="s">
        <v>26</v>
      </c>
      <c r="O96" s="21">
        <v>0</v>
      </c>
      <c r="P96" s="21">
        <v>2023</v>
      </c>
      <c r="Q96" s="21" t="s">
        <v>220</v>
      </c>
      <c r="R96" s="22">
        <v>1</v>
      </c>
      <c r="S96" s="21">
        <v>4</v>
      </c>
      <c r="T96" s="23"/>
      <c r="U96" s="24">
        <f t="shared" si="8"/>
        <v>0</v>
      </c>
      <c r="V96" s="23"/>
      <c r="W96" s="24">
        <f t="shared" si="9"/>
        <v>0</v>
      </c>
      <c r="X96" s="23" cm="1">
        <f t="array" ref="X96">IFERROR(INDEX(ejecuciones[Column1.ejecutado],MATCH(1,(ejecuciones[Column1.codigoIndicador]=A96)*(ejecuciones[periodo avance]="Marzo"),0)),0)</f>
        <v>0</v>
      </c>
      <c r="Y96" s="23" cm="1">
        <f t="array" ref="Y96">IFERROR(INDEX(ejecuciones[Column1.ejecutado],MATCH(1,(ejecuciones[Column1.codigoIndicador]=A96)*(ejecuciones[periodo avance]="Junio"),0)),0)</f>
        <v>0</v>
      </c>
      <c r="Z96" s="23" cm="1">
        <f t="array" ref="Z96">IFERROR(INDEX(ejecuciones[Column1.ejecutado],MATCH(1,(ejecuciones[Column1.codigoIndicador]=A96)*(ejecuciones[periodo avance]="Septiembre"),0)),0)</f>
        <v>0</v>
      </c>
      <c r="AA96" s="23" cm="1">
        <f t="array" ref="AA96">IFERROR(INDEX(ejecuciones[Column1.ejecutado],MATCH(1,(ejecuciones[Column1.codigoIndicador]=A96)*(ejecuciones[periodo avance]="Diciembre"),0)),0)</f>
        <v>0</v>
      </c>
      <c r="AB96" s="25">
        <f t="shared" si="10"/>
        <v>0</v>
      </c>
      <c r="AC96" s="24">
        <f t="shared" si="11"/>
        <v>0</v>
      </c>
      <c r="AD96" s="25">
        <f t="shared" si="12"/>
        <v>0</v>
      </c>
      <c r="AE96" s="24">
        <f t="shared" si="13"/>
        <v>0</v>
      </c>
      <c r="AF96" s="26">
        <f t="shared" si="14"/>
        <v>0</v>
      </c>
      <c r="AG96" s="27" cm="1">
        <f t="array" ref="AG96">IFERROR(INDEX(ejecuciones[Column1.presupuestoProyectado],MATCH(1,(ejecuciones[Column1.codigoIndicador]=A96)*(ejecuciones[Column1.fechaDiligenciamiento]=_xlfn.MAXIFS(ejecuciones[Column1.fechaDiligenciamiento],ejecuciones[Column1.codigoIndicador],A96)),0)),0)</f>
        <v>0</v>
      </c>
      <c r="AH96" s="28"/>
      <c r="AI96" s="29" cm="1">
        <f t="array" ref="AI96">IFERROR(INDEX(ejecuciones[Column1.presupuestoEjecutado],MATCH(1,(ejecuciones[Column1.codigoIndicador]=A96)*(ejecuciones[Column1.fechaDiligenciamiento]=_xlfn.MAXIFS(ejecuciones[Column1.fechaDiligenciamiento],ejecuciones[Column1.codigoIndicador],A96)),0)),0)</f>
        <v>0</v>
      </c>
      <c r="AJ96" s="26">
        <f t="shared" si="15"/>
        <v>0</v>
      </c>
    </row>
    <row r="97" spans="1:36" ht="58" x14ac:dyDescent="0.35">
      <c r="A97" s="17">
        <v>96</v>
      </c>
      <c r="B97" s="18" t="s">
        <v>740</v>
      </c>
      <c r="C97" s="18" t="s">
        <v>37</v>
      </c>
      <c r="D97" s="18" t="s">
        <v>22</v>
      </c>
      <c r="E97" s="18" t="s">
        <v>594</v>
      </c>
      <c r="F97" s="18" t="s">
        <v>51</v>
      </c>
      <c r="G97" s="18" t="s">
        <v>594</v>
      </c>
      <c r="H97" s="18" t="s">
        <v>81</v>
      </c>
      <c r="I97" s="18">
        <v>119</v>
      </c>
      <c r="J97" s="18" t="s">
        <v>356</v>
      </c>
      <c r="K97" s="19">
        <v>1204016</v>
      </c>
      <c r="L97" s="20" t="s">
        <v>823</v>
      </c>
      <c r="M97" s="18" t="s">
        <v>1014</v>
      </c>
      <c r="N97" s="18" t="s">
        <v>26</v>
      </c>
      <c r="O97" s="21">
        <v>60</v>
      </c>
      <c r="P97" s="21">
        <v>2023</v>
      </c>
      <c r="Q97" s="21" t="s">
        <v>220</v>
      </c>
      <c r="R97" s="22">
        <v>15</v>
      </c>
      <c r="S97" s="21">
        <v>60</v>
      </c>
      <c r="T97" s="23"/>
      <c r="U97" s="24">
        <f t="shared" si="8"/>
        <v>0</v>
      </c>
      <c r="V97" s="23"/>
      <c r="W97" s="24">
        <f t="shared" si="9"/>
        <v>0</v>
      </c>
      <c r="X97" s="23" cm="1">
        <f t="array" ref="X97">IFERROR(INDEX(ejecuciones[Column1.ejecutado],MATCH(1,(ejecuciones[Column1.codigoIndicador]=A97)*(ejecuciones[periodo avance]="Marzo"),0)),0)</f>
        <v>2</v>
      </c>
      <c r="Y97" s="23" cm="1">
        <f t="array" ref="Y97">IFERROR(INDEX(ejecuciones[Column1.ejecutado],MATCH(1,(ejecuciones[Column1.codigoIndicador]=A97)*(ejecuciones[periodo avance]="Junio"),0)),0)</f>
        <v>7</v>
      </c>
      <c r="Z97" s="23" cm="1">
        <f t="array" ref="Z97">IFERROR(INDEX(ejecuciones[Column1.ejecutado],MATCH(1,(ejecuciones[Column1.codigoIndicador]=A97)*(ejecuciones[periodo avance]="Septiembre"),0)),0)</f>
        <v>0</v>
      </c>
      <c r="AA97" s="23" cm="1">
        <f t="array" ref="AA97">IFERROR(INDEX(ejecuciones[Column1.ejecutado],MATCH(1,(ejecuciones[Column1.codigoIndicador]=A97)*(ejecuciones[periodo avance]="Diciembre"),0)),0)</f>
        <v>0</v>
      </c>
      <c r="AB97" s="25">
        <f t="shared" si="10"/>
        <v>9</v>
      </c>
      <c r="AC97" s="24">
        <f t="shared" si="11"/>
        <v>0.15</v>
      </c>
      <c r="AD97" s="25">
        <f t="shared" si="12"/>
        <v>9</v>
      </c>
      <c r="AE97" s="24">
        <f t="shared" si="13"/>
        <v>0.6</v>
      </c>
      <c r="AF97" s="26">
        <f t="shared" si="14"/>
        <v>0.15</v>
      </c>
      <c r="AG97" s="27" cm="1">
        <f t="array" ref="AG97">IFERROR(INDEX(ejecuciones[Column1.presupuestoProyectado],MATCH(1,(ejecuciones[Column1.codigoIndicador]=A97)*(ejecuciones[Column1.fechaDiligenciamiento]=_xlfn.MAXIFS(ejecuciones[Column1.fechaDiligenciamiento],ejecuciones[Column1.codigoIndicador],A97)),0)),0)</f>
        <v>200000000</v>
      </c>
      <c r="AH97" s="28"/>
      <c r="AI97" s="29" cm="1">
        <f t="array" ref="AI97">IFERROR(INDEX(ejecuciones[Column1.presupuestoEjecutado],MATCH(1,(ejecuciones[Column1.codigoIndicador]=A97)*(ejecuciones[Column1.fechaDiligenciamiento]=_xlfn.MAXIFS(ejecuciones[Column1.fechaDiligenciamiento],ejecuciones[Column1.codigoIndicador],A97)),0)),0)</f>
        <v>80000000</v>
      </c>
      <c r="AJ97" s="26">
        <f t="shared" si="15"/>
        <v>0.4</v>
      </c>
    </row>
    <row r="98" spans="1:36" ht="58" x14ac:dyDescent="0.35">
      <c r="A98" s="17">
        <v>97</v>
      </c>
      <c r="B98" s="18" t="s">
        <v>742</v>
      </c>
      <c r="C98" s="18" t="s">
        <v>37</v>
      </c>
      <c r="D98" s="18" t="s">
        <v>22</v>
      </c>
      <c r="E98" s="18" t="s">
        <v>23</v>
      </c>
      <c r="F98" s="18" t="s">
        <v>24</v>
      </c>
      <c r="G98" s="18" t="s">
        <v>23</v>
      </c>
      <c r="H98" s="18" t="s">
        <v>81</v>
      </c>
      <c r="I98" s="18">
        <v>122</v>
      </c>
      <c r="J98" s="18" t="s">
        <v>357</v>
      </c>
      <c r="K98" s="19">
        <v>4101018</v>
      </c>
      <c r="L98" s="20" t="s">
        <v>824</v>
      </c>
      <c r="M98" s="18" t="s">
        <v>1015</v>
      </c>
      <c r="N98" s="18" t="s">
        <v>26</v>
      </c>
      <c r="O98" s="21">
        <v>0</v>
      </c>
      <c r="P98" s="21">
        <v>2023</v>
      </c>
      <c r="Q98" s="21" t="s">
        <v>220</v>
      </c>
      <c r="R98" s="22">
        <v>1</v>
      </c>
      <c r="S98" s="21">
        <v>4</v>
      </c>
      <c r="T98" s="23"/>
      <c r="U98" s="24">
        <f t="shared" si="8"/>
        <v>0</v>
      </c>
      <c r="V98" s="23"/>
      <c r="W98" s="24">
        <f t="shared" si="9"/>
        <v>0</v>
      </c>
      <c r="X98" s="23" cm="1">
        <f t="array" ref="X98">IFERROR(INDEX(ejecuciones[Column1.ejecutado],MATCH(1,(ejecuciones[Column1.codigoIndicador]=A98)*(ejecuciones[periodo avance]="Marzo"),0)),0)</f>
        <v>0</v>
      </c>
      <c r="Y98" s="23" cm="1">
        <f t="array" ref="Y98">IFERROR(INDEX(ejecuciones[Column1.ejecutado],MATCH(1,(ejecuciones[Column1.codigoIndicador]=A98)*(ejecuciones[periodo avance]="Junio"),0)),0)</f>
        <v>1</v>
      </c>
      <c r="Z98" s="23" cm="1">
        <f t="array" ref="Z98">IFERROR(INDEX(ejecuciones[Column1.ejecutado],MATCH(1,(ejecuciones[Column1.codigoIndicador]=A98)*(ejecuciones[periodo avance]="Septiembre"),0)),0)</f>
        <v>0</v>
      </c>
      <c r="AA98" s="23" cm="1">
        <f t="array" ref="AA98">IFERROR(INDEX(ejecuciones[Column1.ejecutado],MATCH(1,(ejecuciones[Column1.codigoIndicador]=A98)*(ejecuciones[periodo avance]="Diciembre"),0)),0)</f>
        <v>0</v>
      </c>
      <c r="AB98" s="25">
        <f t="shared" si="10"/>
        <v>1</v>
      </c>
      <c r="AC98" s="24">
        <f t="shared" si="11"/>
        <v>0.25</v>
      </c>
      <c r="AD98" s="25">
        <f t="shared" si="12"/>
        <v>1</v>
      </c>
      <c r="AE98" s="24">
        <f t="shared" si="13"/>
        <v>1</v>
      </c>
      <c r="AF98" s="26">
        <f t="shared" si="14"/>
        <v>0.25</v>
      </c>
      <c r="AG98" s="27" cm="1">
        <f t="array" ref="AG98">IFERROR(INDEX(ejecuciones[Column1.presupuestoProyectado],MATCH(1,(ejecuciones[Column1.codigoIndicador]=A98)*(ejecuciones[Column1.fechaDiligenciamiento]=_xlfn.MAXIFS(ejecuciones[Column1.fechaDiligenciamiento],ejecuciones[Column1.codigoIndicador],A98)),0)),0)</f>
        <v>0</v>
      </c>
      <c r="AH98" s="28"/>
      <c r="AI98" s="29" cm="1">
        <f t="array" ref="AI98">IFERROR(INDEX(ejecuciones[Column1.presupuestoEjecutado],MATCH(1,(ejecuciones[Column1.codigoIndicador]=A98)*(ejecuciones[Column1.fechaDiligenciamiento]=_xlfn.MAXIFS(ejecuciones[Column1.fechaDiligenciamiento],ejecuciones[Column1.codigoIndicador],A98)),0)),0)</f>
        <v>704887797</v>
      </c>
      <c r="AJ98" s="26">
        <f t="shared" si="15"/>
        <v>0</v>
      </c>
    </row>
    <row r="99" spans="1:36" ht="58" x14ac:dyDescent="0.35">
      <c r="A99" s="17">
        <v>98</v>
      </c>
      <c r="B99" s="18" t="s">
        <v>743</v>
      </c>
      <c r="C99" s="18" t="s">
        <v>29</v>
      </c>
      <c r="D99" s="18" t="s">
        <v>22</v>
      </c>
      <c r="E99" s="18" t="s">
        <v>595</v>
      </c>
      <c r="F99" s="18" t="s">
        <v>52</v>
      </c>
      <c r="G99" s="18" t="s">
        <v>595</v>
      </c>
      <c r="H99" s="18" t="s">
        <v>82</v>
      </c>
      <c r="I99" s="18">
        <v>123</v>
      </c>
      <c r="J99" s="18" t="s">
        <v>358</v>
      </c>
      <c r="K99" s="19">
        <v>2202061</v>
      </c>
      <c r="L99" s="20" t="s">
        <v>825</v>
      </c>
      <c r="M99" s="18" t="s">
        <v>1016</v>
      </c>
      <c r="N99" s="18" t="s">
        <v>26</v>
      </c>
      <c r="O99" s="21">
        <v>321</v>
      </c>
      <c r="P99" s="21">
        <v>2023</v>
      </c>
      <c r="Q99" s="21" t="s">
        <v>222</v>
      </c>
      <c r="R99" s="22">
        <v>100</v>
      </c>
      <c r="S99" s="21">
        <v>400</v>
      </c>
      <c r="T99" s="23"/>
      <c r="U99" s="24">
        <f t="shared" si="8"/>
        <v>0</v>
      </c>
      <c r="V99" s="23"/>
      <c r="W99" s="24">
        <f t="shared" si="9"/>
        <v>0</v>
      </c>
      <c r="X99" s="23" cm="1">
        <f t="array" ref="X99">IFERROR(INDEX(ejecuciones[Column1.ejecutado],MATCH(1,(ejecuciones[Column1.codigoIndicador]=A99)*(ejecuciones[periodo avance]="Marzo"),0)),0)</f>
        <v>0</v>
      </c>
      <c r="Y99" s="23" cm="1">
        <f t="array" ref="Y99">IFERROR(INDEX(ejecuciones[Column1.ejecutado],MATCH(1,(ejecuciones[Column1.codigoIndicador]=A99)*(ejecuciones[periodo avance]="Junio"),0)),0)</f>
        <v>0</v>
      </c>
      <c r="Z99" s="23" cm="1">
        <f t="array" ref="Z99">IFERROR(INDEX(ejecuciones[Column1.ejecutado],MATCH(1,(ejecuciones[Column1.codigoIndicador]=A99)*(ejecuciones[periodo avance]="Septiembre"),0)),0)</f>
        <v>0</v>
      </c>
      <c r="AA99" s="23" cm="1">
        <f t="array" ref="AA99">IFERROR(INDEX(ejecuciones[Column1.ejecutado],MATCH(1,(ejecuciones[Column1.codigoIndicador]=A99)*(ejecuciones[periodo avance]="Diciembre"),0)),0)</f>
        <v>0</v>
      </c>
      <c r="AB99" s="25">
        <f t="shared" si="10"/>
        <v>0</v>
      </c>
      <c r="AC99" s="24">
        <f t="shared" si="11"/>
        <v>0</v>
      </c>
      <c r="AD99" s="25">
        <f t="shared" si="12"/>
        <v>0</v>
      </c>
      <c r="AE99" s="24">
        <f t="shared" si="13"/>
        <v>0</v>
      </c>
      <c r="AF99" s="26">
        <f t="shared" si="14"/>
        <v>0</v>
      </c>
      <c r="AG99" s="27" cm="1">
        <f t="array" ref="AG99">IFERROR(INDEX(ejecuciones[Column1.presupuestoProyectado],MATCH(1,(ejecuciones[Column1.codigoIndicador]=A99)*(ejecuciones[Column1.fechaDiligenciamiento]=_xlfn.MAXIFS(ejecuciones[Column1.fechaDiligenciamiento],ejecuciones[Column1.codigoIndicador],A99)),0)),0)</f>
        <v>0</v>
      </c>
      <c r="AH99" s="28"/>
      <c r="AI99" s="29" cm="1">
        <f t="array" ref="AI99">IFERROR(INDEX(ejecuciones[Column1.presupuestoEjecutado],MATCH(1,(ejecuciones[Column1.codigoIndicador]=A99)*(ejecuciones[Column1.fechaDiligenciamiento]=_xlfn.MAXIFS(ejecuciones[Column1.fechaDiligenciamiento],ejecuciones[Column1.codigoIndicador],A99)),0)),0)</f>
        <v>0</v>
      </c>
      <c r="AJ99" s="26">
        <f t="shared" si="15"/>
        <v>0</v>
      </c>
    </row>
    <row r="100" spans="1:36" ht="58" x14ac:dyDescent="0.35">
      <c r="A100" s="17">
        <v>99</v>
      </c>
      <c r="B100" s="18" t="s">
        <v>732</v>
      </c>
      <c r="C100" s="18" t="s">
        <v>37</v>
      </c>
      <c r="D100" s="18" t="s">
        <v>22</v>
      </c>
      <c r="E100" s="18" t="s">
        <v>590</v>
      </c>
      <c r="F100" s="18" t="s">
        <v>53</v>
      </c>
      <c r="G100" s="18" t="s">
        <v>590</v>
      </c>
      <c r="H100" s="18" t="s">
        <v>83</v>
      </c>
      <c r="I100" s="18">
        <v>124</v>
      </c>
      <c r="J100" s="18" t="s">
        <v>359</v>
      </c>
      <c r="K100" s="19">
        <v>4103005</v>
      </c>
      <c r="L100" s="20" t="s">
        <v>826</v>
      </c>
      <c r="M100" s="18" t="s">
        <v>1017</v>
      </c>
      <c r="N100" s="18" t="s">
        <v>26</v>
      </c>
      <c r="O100" s="21">
        <v>1364</v>
      </c>
      <c r="P100" s="21">
        <v>2023</v>
      </c>
      <c r="Q100" s="21" t="s">
        <v>220</v>
      </c>
      <c r="R100" s="22">
        <v>50</v>
      </c>
      <c r="S100" s="21">
        <v>200</v>
      </c>
      <c r="T100" s="23"/>
      <c r="U100" s="24">
        <f t="shared" si="8"/>
        <v>0</v>
      </c>
      <c r="V100" s="23"/>
      <c r="W100" s="24">
        <f t="shared" si="9"/>
        <v>0</v>
      </c>
      <c r="X100" s="23" cm="1">
        <f t="array" ref="X100">IFERROR(INDEX(ejecuciones[Column1.ejecutado],MATCH(1,(ejecuciones[Column1.codigoIndicador]=A100)*(ejecuciones[periodo avance]="Marzo"),0)),0)</f>
        <v>0</v>
      </c>
      <c r="Y100" s="23" cm="1">
        <f t="array" ref="Y100">IFERROR(INDEX(ejecuciones[Column1.ejecutado],MATCH(1,(ejecuciones[Column1.codigoIndicador]=A100)*(ejecuciones[periodo avance]="Junio"),0)),0)</f>
        <v>0</v>
      </c>
      <c r="Z100" s="23" cm="1">
        <f t="array" ref="Z100">IFERROR(INDEX(ejecuciones[Column1.ejecutado],MATCH(1,(ejecuciones[Column1.codigoIndicador]=A100)*(ejecuciones[periodo avance]="Septiembre"),0)),0)</f>
        <v>0</v>
      </c>
      <c r="AA100" s="23" cm="1">
        <f t="array" ref="AA100">IFERROR(INDEX(ejecuciones[Column1.ejecutado],MATCH(1,(ejecuciones[Column1.codigoIndicador]=A100)*(ejecuciones[periodo avance]="Diciembre"),0)),0)</f>
        <v>0</v>
      </c>
      <c r="AB100" s="25">
        <f t="shared" si="10"/>
        <v>0</v>
      </c>
      <c r="AC100" s="24">
        <f t="shared" si="11"/>
        <v>0</v>
      </c>
      <c r="AD100" s="25">
        <f t="shared" si="12"/>
        <v>0</v>
      </c>
      <c r="AE100" s="24">
        <f t="shared" si="13"/>
        <v>0</v>
      </c>
      <c r="AF100" s="26">
        <f t="shared" si="14"/>
        <v>0</v>
      </c>
      <c r="AG100" s="27" cm="1">
        <f t="array" ref="AG100">IFERROR(INDEX(ejecuciones[Column1.presupuestoProyectado],MATCH(1,(ejecuciones[Column1.codigoIndicador]=A100)*(ejecuciones[Column1.fechaDiligenciamiento]=_xlfn.MAXIFS(ejecuciones[Column1.fechaDiligenciamiento],ejecuciones[Column1.codigoIndicador],A100)),0)),0)</f>
        <v>0</v>
      </c>
      <c r="AH100" s="28"/>
      <c r="AI100" s="29" cm="1">
        <f t="array" ref="AI100">IFERROR(INDEX(ejecuciones[Column1.presupuestoEjecutado],MATCH(1,(ejecuciones[Column1.codigoIndicador]=A100)*(ejecuciones[Column1.fechaDiligenciamiento]=_xlfn.MAXIFS(ejecuciones[Column1.fechaDiligenciamiento],ejecuciones[Column1.codigoIndicador],A100)),0)),0)</f>
        <v>0</v>
      </c>
      <c r="AJ100" s="26">
        <f t="shared" si="15"/>
        <v>0</v>
      </c>
    </row>
    <row r="101" spans="1:36" ht="43.5" x14ac:dyDescent="0.35">
      <c r="A101" s="17">
        <v>100</v>
      </c>
      <c r="B101" s="18" t="s">
        <v>732</v>
      </c>
      <c r="C101" s="18" t="s">
        <v>37</v>
      </c>
      <c r="D101" s="18" t="s">
        <v>22</v>
      </c>
      <c r="E101" s="18" t="s">
        <v>23</v>
      </c>
      <c r="F101" s="18" t="s">
        <v>24</v>
      </c>
      <c r="G101" s="18" t="s">
        <v>23</v>
      </c>
      <c r="H101" s="18" t="s">
        <v>83</v>
      </c>
      <c r="I101" s="18">
        <v>125</v>
      </c>
      <c r="J101" s="18" t="s">
        <v>360</v>
      </c>
      <c r="K101" s="19">
        <v>4101073</v>
      </c>
      <c r="L101" s="20" t="s">
        <v>827</v>
      </c>
      <c r="M101" s="18" t="s">
        <v>1018</v>
      </c>
      <c r="N101" s="18" t="s">
        <v>26</v>
      </c>
      <c r="O101" s="21">
        <v>10</v>
      </c>
      <c r="P101" s="21">
        <v>2023</v>
      </c>
      <c r="Q101" s="21" t="s">
        <v>220</v>
      </c>
      <c r="R101" s="22">
        <v>10</v>
      </c>
      <c r="S101" s="21">
        <v>50</v>
      </c>
      <c r="T101" s="23"/>
      <c r="U101" s="24">
        <f t="shared" si="8"/>
        <v>0</v>
      </c>
      <c r="V101" s="23"/>
      <c r="W101" s="24">
        <f t="shared" si="9"/>
        <v>0</v>
      </c>
      <c r="X101" s="23" cm="1">
        <f t="array" ref="X101">IFERROR(INDEX(ejecuciones[Column1.ejecutado],MATCH(1,(ejecuciones[Column1.codigoIndicador]=A101)*(ejecuciones[periodo avance]="Marzo"),0)),0)</f>
        <v>0</v>
      </c>
      <c r="Y101" s="23" cm="1">
        <f t="array" ref="Y101">IFERROR(INDEX(ejecuciones[Column1.ejecutado],MATCH(1,(ejecuciones[Column1.codigoIndicador]=A101)*(ejecuciones[periodo avance]="Junio"),0)),0)</f>
        <v>0</v>
      </c>
      <c r="Z101" s="23" cm="1">
        <f t="array" ref="Z101">IFERROR(INDEX(ejecuciones[Column1.ejecutado],MATCH(1,(ejecuciones[Column1.codigoIndicador]=A101)*(ejecuciones[periodo avance]="Septiembre"),0)),0)</f>
        <v>0</v>
      </c>
      <c r="AA101" s="23" cm="1">
        <f t="array" ref="AA101">IFERROR(INDEX(ejecuciones[Column1.ejecutado],MATCH(1,(ejecuciones[Column1.codigoIndicador]=A101)*(ejecuciones[periodo avance]="Diciembre"),0)),0)</f>
        <v>0</v>
      </c>
      <c r="AB101" s="25">
        <f t="shared" si="10"/>
        <v>0</v>
      </c>
      <c r="AC101" s="24">
        <f t="shared" si="11"/>
        <v>0</v>
      </c>
      <c r="AD101" s="25">
        <f t="shared" si="12"/>
        <v>0</v>
      </c>
      <c r="AE101" s="24">
        <f t="shared" si="13"/>
        <v>0</v>
      </c>
      <c r="AF101" s="26">
        <f t="shared" si="14"/>
        <v>0</v>
      </c>
      <c r="AG101" s="27" cm="1">
        <f t="array" ref="AG101">IFERROR(INDEX(ejecuciones[Column1.presupuestoProyectado],MATCH(1,(ejecuciones[Column1.codigoIndicador]=A101)*(ejecuciones[Column1.fechaDiligenciamiento]=_xlfn.MAXIFS(ejecuciones[Column1.fechaDiligenciamiento],ejecuciones[Column1.codigoIndicador],A101)),0)),0)</f>
        <v>0</v>
      </c>
      <c r="AH101" s="28"/>
      <c r="AI101" s="29" cm="1">
        <f t="array" ref="AI101">IFERROR(INDEX(ejecuciones[Column1.presupuestoEjecutado],MATCH(1,(ejecuciones[Column1.codigoIndicador]=A101)*(ejecuciones[Column1.fechaDiligenciamiento]=_xlfn.MAXIFS(ejecuciones[Column1.fechaDiligenciamiento],ejecuciones[Column1.codigoIndicador],A101)),0)),0)</f>
        <v>0</v>
      </c>
      <c r="AJ101" s="26">
        <f t="shared" si="15"/>
        <v>0</v>
      </c>
    </row>
    <row r="102" spans="1:36" ht="43.5" x14ac:dyDescent="0.35">
      <c r="A102" s="17">
        <v>101</v>
      </c>
      <c r="B102" s="18" t="s">
        <v>740</v>
      </c>
      <c r="C102" s="18" t="s">
        <v>37</v>
      </c>
      <c r="D102" s="18" t="s">
        <v>22</v>
      </c>
      <c r="E102" s="18" t="s">
        <v>590</v>
      </c>
      <c r="F102" s="18" t="s">
        <v>53</v>
      </c>
      <c r="G102" s="18" t="s">
        <v>590</v>
      </c>
      <c r="H102" s="18" t="s">
        <v>81</v>
      </c>
      <c r="I102" s="18">
        <v>126</v>
      </c>
      <c r="J102" s="18" t="s">
        <v>361</v>
      </c>
      <c r="K102" s="19">
        <v>4103005</v>
      </c>
      <c r="L102" s="20" t="s">
        <v>826</v>
      </c>
      <c r="M102" s="18" t="s">
        <v>972</v>
      </c>
      <c r="N102" s="18" t="s">
        <v>26</v>
      </c>
      <c r="O102" s="21">
        <v>250</v>
      </c>
      <c r="P102" s="21">
        <v>2023</v>
      </c>
      <c r="Q102" s="21" t="s">
        <v>220</v>
      </c>
      <c r="R102" s="22">
        <v>100</v>
      </c>
      <c r="S102" s="21">
        <v>450</v>
      </c>
      <c r="T102" s="23"/>
      <c r="U102" s="24">
        <f t="shared" si="8"/>
        <v>0</v>
      </c>
      <c r="V102" s="23"/>
      <c r="W102" s="24">
        <f t="shared" si="9"/>
        <v>0</v>
      </c>
      <c r="X102" s="23" cm="1">
        <f t="array" ref="X102">IFERROR(INDEX(ejecuciones[Column1.ejecutado],MATCH(1,(ejecuciones[Column1.codigoIndicador]=A102)*(ejecuciones[periodo avance]="Marzo"),0)),0)</f>
        <v>75</v>
      </c>
      <c r="Y102" s="23" cm="1">
        <f t="array" ref="Y102">IFERROR(INDEX(ejecuciones[Column1.ejecutado],MATCH(1,(ejecuciones[Column1.codigoIndicador]=A102)*(ejecuciones[periodo avance]="Junio"),0)),0)</f>
        <v>0</v>
      </c>
      <c r="Z102" s="23" cm="1">
        <f t="array" ref="Z102">IFERROR(INDEX(ejecuciones[Column1.ejecutado],MATCH(1,(ejecuciones[Column1.codigoIndicador]=A102)*(ejecuciones[periodo avance]="Septiembre"),0)),0)</f>
        <v>0</v>
      </c>
      <c r="AA102" s="23" cm="1">
        <f t="array" ref="AA102">IFERROR(INDEX(ejecuciones[Column1.ejecutado],MATCH(1,(ejecuciones[Column1.codigoIndicador]=A102)*(ejecuciones[periodo avance]="Diciembre"),0)),0)</f>
        <v>0</v>
      </c>
      <c r="AB102" s="25">
        <f t="shared" si="10"/>
        <v>75</v>
      </c>
      <c r="AC102" s="24">
        <f t="shared" si="11"/>
        <v>0.16666666666666666</v>
      </c>
      <c r="AD102" s="25">
        <f t="shared" si="12"/>
        <v>75</v>
      </c>
      <c r="AE102" s="24">
        <f t="shared" si="13"/>
        <v>0.75</v>
      </c>
      <c r="AF102" s="26">
        <f t="shared" si="14"/>
        <v>0.16666666666666666</v>
      </c>
      <c r="AG102" s="27" cm="1">
        <f t="array" ref="AG102">IFERROR(INDEX(ejecuciones[Column1.presupuestoProyectado],MATCH(1,(ejecuciones[Column1.codigoIndicador]=A102)*(ejecuciones[Column1.fechaDiligenciamiento]=_xlfn.MAXIFS(ejecuciones[Column1.fechaDiligenciamiento],ejecuciones[Column1.codigoIndicador],A102)),0)),0)</f>
        <v>50000000</v>
      </c>
      <c r="AH102" s="28"/>
      <c r="AI102" s="29" cm="1">
        <f t="array" ref="AI102">IFERROR(INDEX(ejecuciones[Column1.presupuestoEjecutado],MATCH(1,(ejecuciones[Column1.codigoIndicador]=A102)*(ejecuciones[Column1.fechaDiligenciamiento]=_xlfn.MAXIFS(ejecuciones[Column1.fechaDiligenciamiento],ejecuciones[Column1.codigoIndicador],A102)),0)),0)</f>
        <v>50000000</v>
      </c>
      <c r="AJ102" s="26">
        <f t="shared" si="15"/>
        <v>1</v>
      </c>
    </row>
    <row r="103" spans="1:36" ht="43.5" x14ac:dyDescent="0.35">
      <c r="A103" s="17">
        <v>102</v>
      </c>
      <c r="B103" s="18" t="s">
        <v>740</v>
      </c>
      <c r="C103" s="18" t="s">
        <v>37</v>
      </c>
      <c r="D103" s="18" t="s">
        <v>22</v>
      </c>
      <c r="E103" s="18" t="s">
        <v>590</v>
      </c>
      <c r="F103" s="18" t="s">
        <v>53</v>
      </c>
      <c r="G103" s="18" t="s">
        <v>590</v>
      </c>
      <c r="H103" s="18" t="s">
        <v>81</v>
      </c>
      <c r="I103" s="18">
        <v>127</v>
      </c>
      <c r="J103" s="18" t="s">
        <v>362</v>
      </c>
      <c r="K103" s="19">
        <v>4103010</v>
      </c>
      <c r="L103" s="20" t="s">
        <v>828</v>
      </c>
      <c r="M103" s="18" t="s">
        <v>1019</v>
      </c>
      <c r="N103" s="18" t="s">
        <v>26</v>
      </c>
      <c r="O103" s="21">
        <v>2411</v>
      </c>
      <c r="P103" s="21">
        <v>2023</v>
      </c>
      <c r="Q103" s="21" t="s">
        <v>223</v>
      </c>
      <c r="R103" s="22">
        <v>750</v>
      </c>
      <c r="S103" s="21">
        <v>3000</v>
      </c>
      <c r="T103" s="23"/>
      <c r="U103" s="24">
        <f t="shared" si="8"/>
        <v>0</v>
      </c>
      <c r="V103" s="23"/>
      <c r="W103" s="24">
        <f t="shared" si="9"/>
        <v>0</v>
      </c>
      <c r="X103" s="23" cm="1">
        <f t="array" ref="X103">IFERROR(INDEX(ejecuciones[Column1.ejecutado],MATCH(1,(ejecuciones[Column1.codigoIndicador]=A103)*(ejecuciones[periodo avance]="Marzo"),0)),0)</f>
        <v>0</v>
      </c>
      <c r="Y103" s="23" cm="1">
        <f t="array" ref="Y103">IFERROR(INDEX(ejecuciones[Column1.ejecutado],MATCH(1,(ejecuciones[Column1.codigoIndicador]=A103)*(ejecuciones[periodo avance]="Junio"),0)),0)</f>
        <v>0</v>
      </c>
      <c r="Z103" s="23" cm="1">
        <f t="array" ref="Z103">IFERROR(INDEX(ejecuciones[Column1.ejecutado],MATCH(1,(ejecuciones[Column1.codigoIndicador]=A103)*(ejecuciones[periodo avance]="Septiembre"),0)),0)</f>
        <v>0</v>
      </c>
      <c r="AA103" s="23" cm="1">
        <f t="array" ref="AA103">IFERROR(INDEX(ejecuciones[Column1.ejecutado],MATCH(1,(ejecuciones[Column1.codigoIndicador]=A103)*(ejecuciones[periodo avance]="Diciembre"),0)),0)</f>
        <v>0</v>
      </c>
      <c r="AB103" s="25">
        <f t="shared" si="10"/>
        <v>0</v>
      </c>
      <c r="AC103" s="24">
        <f t="shared" si="11"/>
        <v>0</v>
      </c>
      <c r="AD103" s="25">
        <f t="shared" si="12"/>
        <v>0</v>
      </c>
      <c r="AE103" s="24">
        <f t="shared" si="13"/>
        <v>0</v>
      </c>
      <c r="AF103" s="26">
        <f t="shared" si="14"/>
        <v>0</v>
      </c>
      <c r="AG103" s="27" cm="1">
        <f t="array" ref="AG103">IFERROR(INDEX(ejecuciones[Column1.presupuestoProyectado],MATCH(1,(ejecuciones[Column1.codigoIndicador]=A103)*(ejecuciones[Column1.fechaDiligenciamiento]=_xlfn.MAXIFS(ejecuciones[Column1.fechaDiligenciamiento],ejecuciones[Column1.codigoIndicador],A103)),0)),0)</f>
        <v>0</v>
      </c>
      <c r="AH103" s="28"/>
      <c r="AI103" s="29" cm="1">
        <f t="array" ref="AI103">IFERROR(INDEX(ejecuciones[Column1.presupuestoEjecutado],MATCH(1,(ejecuciones[Column1.codigoIndicador]=A103)*(ejecuciones[Column1.fechaDiligenciamiento]=_xlfn.MAXIFS(ejecuciones[Column1.fechaDiligenciamiento],ejecuciones[Column1.codigoIndicador],A103)),0)),0)</f>
        <v>0</v>
      </c>
      <c r="AJ103" s="26">
        <f t="shared" si="15"/>
        <v>0</v>
      </c>
    </row>
    <row r="104" spans="1:36" ht="72.5" x14ac:dyDescent="0.35">
      <c r="A104" s="17">
        <v>103</v>
      </c>
      <c r="B104" s="18" t="s">
        <v>740</v>
      </c>
      <c r="C104" s="18" t="s">
        <v>37</v>
      </c>
      <c r="D104" s="18" t="s">
        <v>22</v>
      </c>
      <c r="E104" s="18" t="s">
        <v>590</v>
      </c>
      <c r="F104" s="18" t="s">
        <v>53</v>
      </c>
      <c r="G104" s="18" t="s">
        <v>590</v>
      </c>
      <c r="H104" s="18" t="s">
        <v>82</v>
      </c>
      <c r="I104" s="18">
        <v>128</v>
      </c>
      <c r="J104" s="18" t="s">
        <v>363</v>
      </c>
      <c r="K104" s="19">
        <v>4103004</v>
      </c>
      <c r="L104" s="20" t="s">
        <v>829</v>
      </c>
      <c r="M104" s="18" t="s">
        <v>1020</v>
      </c>
      <c r="N104" s="18" t="s">
        <v>26</v>
      </c>
      <c r="O104" s="21">
        <v>10047</v>
      </c>
      <c r="P104" s="21">
        <v>2023</v>
      </c>
      <c r="Q104" s="21" t="s">
        <v>224</v>
      </c>
      <c r="R104" s="22">
        <v>3750</v>
      </c>
      <c r="S104" s="21">
        <v>15000</v>
      </c>
      <c r="T104" s="23"/>
      <c r="U104" s="24">
        <f t="shared" si="8"/>
        <v>0</v>
      </c>
      <c r="V104" s="23"/>
      <c r="W104" s="24">
        <f t="shared" si="9"/>
        <v>0</v>
      </c>
      <c r="X104" s="23" cm="1">
        <f t="array" ref="X104">IFERROR(INDEX(ejecuciones[Column1.ejecutado],MATCH(1,(ejecuciones[Column1.codigoIndicador]=A104)*(ejecuciones[periodo avance]="Marzo"),0)),0)</f>
        <v>0</v>
      </c>
      <c r="Y104" s="23" cm="1">
        <f t="array" ref="Y104">IFERROR(INDEX(ejecuciones[Column1.ejecutado],MATCH(1,(ejecuciones[Column1.codigoIndicador]=A104)*(ejecuciones[periodo avance]="Junio"),0)),0)</f>
        <v>0</v>
      </c>
      <c r="Z104" s="23" cm="1">
        <f t="array" ref="Z104">IFERROR(INDEX(ejecuciones[Column1.ejecutado],MATCH(1,(ejecuciones[Column1.codigoIndicador]=A104)*(ejecuciones[periodo avance]="Septiembre"),0)),0)</f>
        <v>0</v>
      </c>
      <c r="AA104" s="23" cm="1">
        <f t="array" ref="AA104">IFERROR(INDEX(ejecuciones[Column1.ejecutado],MATCH(1,(ejecuciones[Column1.codigoIndicador]=A104)*(ejecuciones[periodo avance]="Diciembre"),0)),0)</f>
        <v>0</v>
      </c>
      <c r="AB104" s="25">
        <f t="shared" si="10"/>
        <v>0</v>
      </c>
      <c r="AC104" s="24">
        <f t="shared" si="11"/>
        <v>0</v>
      </c>
      <c r="AD104" s="25">
        <f t="shared" si="12"/>
        <v>0</v>
      </c>
      <c r="AE104" s="24">
        <f t="shared" si="13"/>
        <v>0</v>
      </c>
      <c r="AF104" s="26">
        <f t="shared" si="14"/>
        <v>0</v>
      </c>
      <c r="AG104" s="27" cm="1">
        <f t="array" ref="AG104">IFERROR(INDEX(ejecuciones[Column1.presupuestoProyectado],MATCH(1,(ejecuciones[Column1.codigoIndicador]=A104)*(ejecuciones[Column1.fechaDiligenciamiento]=_xlfn.MAXIFS(ejecuciones[Column1.fechaDiligenciamiento],ejecuciones[Column1.codigoIndicador],A104)),0)),0)</f>
        <v>0</v>
      </c>
      <c r="AH104" s="28"/>
      <c r="AI104" s="29" cm="1">
        <f t="array" ref="AI104">IFERROR(INDEX(ejecuciones[Column1.presupuestoEjecutado],MATCH(1,(ejecuciones[Column1.codigoIndicador]=A104)*(ejecuciones[Column1.fechaDiligenciamiento]=_xlfn.MAXIFS(ejecuciones[Column1.fechaDiligenciamiento],ejecuciones[Column1.codigoIndicador],A104)),0)),0)</f>
        <v>0</v>
      </c>
      <c r="AJ104" s="26">
        <f t="shared" si="15"/>
        <v>0</v>
      </c>
    </row>
    <row r="105" spans="1:36" ht="58" x14ac:dyDescent="0.35">
      <c r="A105" s="17">
        <v>104</v>
      </c>
      <c r="B105" s="18" t="s">
        <v>740</v>
      </c>
      <c r="C105" s="18" t="s">
        <v>37</v>
      </c>
      <c r="D105" s="18" t="s">
        <v>22</v>
      </c>
      <c r="E105" s="18" t="s">
        <v>590</v>
      </c>
      <c r="F105" s="18" t="s">
        <v>53</v>
      </c>
      <c r="G105" s="18" t="s">
        <v>590</v>
      </c>
      <c r="H105" s="18" t="s">
        <v>81</v>
      </c>
      <c r="I105" s="18">
        <v>129</v>
      </c>
      <c r="J105" s="18" t="s">
        <v>364</v>
      </c>
      <c r="K105" s="19" t="s">
        <v>150</v>
      </c>
      <c r="L105" s="20" t="s">
        <v>830</v>
      </c>
      <c r="M105" s="18" t="s">
        <v>1021</v>
      </c>
      <c r="N105" s="18" t="s">
        <v>26</v>
      </c>
      <c r="O105" s="21">
        <v>30</v>
      </c>
      <c r="P105" s="21">
        <v>2023</v>
      </c>
      <c r="Q105" s="21" t="s">
        <v>220</v>
      </c>
      <c r="R105" s="22">
        <v>15</v>
      </c>
      <c r="S105" s="21">
        <v>50</v>
      </c>
      <c r="T105" s="23"/>
      <c r="U105" s="24">
        <f t="shared" si="8"/>
        <v>0</v>
      </c>
      <c r="V105" s="23"/>
      <c r="W105" s="24">
        <f t="shared" si="9"/>
        <v>0</v>
      </c>
      <c r="X105" s="23" cm="1">
        <f t="array" ref="X105">IFERROR(INDEX(ejecuciones[Column1.ejecutado],MATCH(1,(ejecuciones[Column1.codigoIndicador]=A105)*(ejecuciones[periodo avance]="Marzo"),0)),0)</f>
        <v>0</v>
      </c>
      <c r="Y105" s="23" cm="1">
        <f t="array" ref="Y105">IFERROR(INDEX(ejecuciones[Column1.ejecutado],MATCH(1,(ejecuciones[Column1.codigoIndicador]=A105)*(ejecuciones[periodo avance]="Junio"),0)),0)</f>
        <v>0</v>
      </c>
      <c r="Z105" s="23" cm="1">
        <f t="array" ref="Z105">IFERROR(INDEX(ejecuciones[Column1.ejecutado],MATCH(1,(ejecuciones[Column1.codigoIndicador]=A105)*(ejecuciones[periodo avance]="Septiembre"),0)),0)</f>
        <v>0</v>
      </c>
      <c r="AA105" s="23" cm="1">
        <f t="array" ref="AA105">IFERROR(INDEX(ejecuciones[Column1.ejecutado],MATCH(1,(ejecuciones[Column1.codigoIndicador]=A105)*(ejecuciones[periodo avance]="Diciembre"),0)),0)</f>
        <v>0</v>
      </c>
      <c r="AB105" s="25">
        <f t="shared" si="10"/>
        <v>0</v>
      </c>
      <c r="AC105" s="24">
        <f t="shared" si="11"/>
        <v>0</v>
      </c>
      <c r="AD105" s="25">
        <f t="shared" si="12"/>
        <v>0</v>
      </c>
      <c r="AE105" s="24">
        <f t="shared" si="13"/>
        <v>0</v>
      </c>
      <c r="AF105" s="26">
        <f t="shared" si="14"/>
        <v>0</v>
      </c>
      <c r="AG105" s="27" cm="1">
        <f t="array" ref="AG105">IFERROR(INDEX(ejecuciones[Column1.presupuestoProyectado],MATCH(1,(ejecuciones[Column1.codigoIndicador]=A105)*(ejecuciones[Column1.fechaDiligenciamiento]=_xlfn.MAXIFS(ejecuciones[Column1.fechaDiligenciamiento],ejecuciones[Column1.codigoIndicador],A105)),0)),0)</f>
        <v>0</v>
      </c>
      <c r="AH105" s="28"/>
      <c r="AI105" s="29" cm="1">
        <f t="array" ref="AI105">IFERROR(INDEX(ejecuciones[Column1.presupuestoEjecutado],MATCH(1,(ejecuciones[Column1.codigoIndicador]=A105)*(ejecuciones[Column1.fechaDiligenciamiento]=_xlfn.MAXIFS(ejecuciones[Column1.fechaDiligenciamiento],ejecuciones[Column1.codigoIndicador],A105)),0)),0)</f>
        <v>0</v>
      </c>
      <c r="AJ105" s="26">
        <f t="shared" si="15"/>
        <v>0</v>
      </c>
    </row>
    <row r="106" spans="1:36" ht="43.5" x14ac:dyDescent="0.35">
      <c r="A106" s="17">
        <v>105</v>
      </c>
      <c r="B106" s="18" t="s">
        <v>732</v>
      </c>
      <c r="C106" s="18" t="s">
        <v>37</v>
      </c>
      <c r="D106" s="18" t="s">
        <v>22</v>
      </c>
      <c r="E106" s="18" t="s">
        <v>590</v>
      </c>
      <c r="F106" s="18" t="s">
        <v>53</v>
      </c>
      <c r="G106" s="18" t="s">
        <v>590</v>
      </c>
      <c r="H106" s="18" t="s">
        <v>81</v>
      </c>
      <c r="I106" s="18">
        <v>130</v>
      </c>
      <c r="J106" s="18" t="s">
        <v>365</v>
      </c>
      <c r="K106" s="19">
        <v>4101042</v>
      </c>
      <c r="L106" s="20" t="s">
        <v>831</v>
      </c>
      <c r="M106" s="18" t="s">
        <v>1022</v>
      </c>
      <c r="N106" s="18" t="s">
        <v>26</v>
      </c>
      <c r="O106" s="21">
        <v>926</v>
      </c>
      <c r="P106" s="21">
        <v>2023</v>
      </c>
      <c r="Q106" s="21" t="s">
        <v>225</v>
      </c>
      <c r="R106" s="22">
        <v>500</v>
      </c>
      <c r="S106" s="21">
        <v>1500</v>
      </c>
      <c r="T106" s="23"/>
      <c r="U106" s="24">
        <f t="shared" si="8"/>
        <v>0</v>
      </c>
      <c r="V106" s="23"/>
      <c r="W106" s="24">
        <f t="shared" si="9"/>
        <v>0</v>
      </c>
      <c r="X106" s="23" cm="1">
        <f t="array" ref="X106">IFERROR(INDEX(ejecuciones[Column1.ejecutado],MATCH(1,(ejecuciones[Column1.codigoIndicador]=A106)*(ejecuciones[periodo avance]="Marzo"),0)),0)</f>
        <v>0</v>
      </c>
      <c r="Y106" s="23" cm="1">
        <f t="array" ref="Y106">IFERROR(INDEX(ejecuciones[Column1.ejecutado],MATCH(1,(ejecuciones[Column1.codigoIndicador]=A106)*(ejecuciones[periodo avance]="Junio"),0)),0)</f>
        <v>0</v>
      </c>
      <c r="Z106" s="23" cm="1">
        <f t="array" ref="Z106">IFERROR(INDEX(ejecuciones[Column1.ejecutado],MATCH(1,(ejecuciones[Column1.codigoIndicador]=A106)*(ejecuciones[periodo avance]="Septiembre"),0)),0)</f>
        <v>0</v>
      </c>
      <c r="AA106" s="23" cm="1">
        <f t="array" ref="AA106">IFERROR(INDEX(ejecuciones[Column1.ejecutado],MATCH(1,(ejecuciones[Column1.codigoIndicador]=A106)*(ejecuciones[periodo avance]="Diciembre"),0)),0)</f>
        <v>0</v>
      </c>
      <c r="AB106" s="25">
        <f t="shared" si="10"/>
        <v>0</v>
      </c>
      <c r="AC106" s="24">
        <f t="shared" si="11"/>
        <v>0</v>
      </c>
      <c r="AD106" s="25">
        <f t="shared" si="12"/>
        <v>0</v>
      </c>
      <c r="AE106" s="24">
        <f t="shared" si="13"/>
        <v>0</v>
      </c>
      <c r="AF106" s="26">
        <f t="shared" si="14"/>
        <v>0</v>
      </c>
      <c r="AG106" s="27" cm="1">
        <f t="array" ref="AG106">IFERROR(INDEX(ejecuciones[Column1.presupuestoProyectado],MATCH(1,(ejecuciones[Column1.codigoIndicador]=A106)*(ejecuciones[Column1.fechaDiligenciamiento]=_xlfn.MAXIFS(ejecuciones[Column1.fechaDiligenciamiento],ejecuciones[Column1.codigoIndicador],A106)),0)),0)</f>
        <v>0</v>
      </c>
      <c r="AH106" s="28"/>
      <c r="AI106" s="29" cm="1">
        <f t="array" ref="AI106">IFERROR(INDEX(ejecuciones[Column1.presupuestoEjecutado],MATCH(1,(ejecuciones[Column1.codigoIndicador]=A106)*(ejecuciones[Column1.fechaDiligenciamiento]=_xlfn.MAXIFS(ejecuciones[Column1.fechaDiligenciamiento],ejecuciones[Column1.codigoIndicador],A106)),0)),0)</f>
        <v>0</v>
      </c>
      <c r="AJ106" s="26">
        <f t="shared" si="15"/>
        <v>0</v>
      </c>
    </row>
    <row r="107" spans="1:36" ht="58" x14ac:dyDescent="0.35">
      <c r="A107" s="17">
        <v>106</v>
      </c>
      <c r="B107" s="18" t="s">
        <v>736</v>
      </c>
      <c r="C107" s="18" t="s">
        <v>37</v>
      </c>
      <c r="D107" s="18" t="s">
        <v>22</v>
      </c>
      <c r="E107" s="18" t="s">
        <v>590</v>
      </c>
      <c r="F107" s="18" t="s">
        <v>53</v>
      </c>
      <c r="G107" s="18" t="s">
        <v>590</v>
      </c>
      <c r="H107" s="18" t="s">
        <v>81</v>
      </c>
      <c r="I107" s="18">
        <v>131</v>
      </c>
      <c r="J107" s="18" t="s">
        <v>366</v>
      </c>
      <c r="K107" s="19" t="s">
        <v>150</v>
      </c>
      <c r="L107" s="20" t="s">
        <v>830</v>
      </c>
      <c r="M107" s="18" t="s">
        <v>1023</v>
      </c>
      <c r="N107" s="18" t="s">
        <v>26</v>
      </c>
      <c r="O107" s="21">
        <v>40</v>
      </c>
      <c r="P107" s="21">
        <v>2023</v>
      </c>
      <c r="Q107" s="21" t="s">
        <v>220</v>
      </c>
      <c r="R107" s="22">
        <v>10</v>
      </c>
      <c r="S107" s="21">
        <v>40</v>
      </c>
      <c r="T107" s="23"/>
      <c r="U107" s="24">
        <f t="shared" si="8"/>
        <v>0</v>
      </c>
      <c r="V107" s="23"/>
      <c r="W107" s="24">
        <f t="shared" si="9"/>
        <v>0</v>
      </c>
      <c r="X107" s="23" cm="1">
        <f t="array" ref="X107">IFERROR(INDEX(ejecuciones[Column1.ejecutado],MATCH(1,(ejecuciones[Column1.codigoIndicador]=A107)*(ejecuciones[periodo avance]="Marzo"),0)),0)</f>
        <v>0</v>
      </c>
      <c r="Y107" s="23" cm="1">
        <f t="array" ref="Y107">IFERROR(INDEX(ejecuciones[Column1.ejecutado],MATCH(1,(ejecuciones[Column1.codigoIndicador]=A107)*(ejecuciones[periodo avance]="Junio"),0)),0)</f>
        <v>0</v>
      </c>
      <c r="Z107" s="23" cm="1">
        <f t="array" ref="Z107">IFERROR(INDEX(ejecuciones[Column1.ejecutado],MATCH(1,(ejecuciones[Column1.codigoIndicador]=A107)*(ejecuciones[periodo avance]="Septiembre"),0)),0)</f>
        <v>0</v>
      </c>
      <c r="AA107" s="23" cm="1">
        <f t="array" ref="AA107">IFERROR(INDEX(ejecuciones[Column1.ejecutado],MATCH(1,(ejecuciones[Column1.codigoIndicador]=A107)*(ejecuciones[periodo avance]="Diciembre"),0)),0)</f>
        <v>0</v>
      </c>
      <c r="AB107" s="25">
        <f t="shared" si="10"/>
        <v>0</v>
      </c>
      <c r="AC107" s="24">
        <f t="shared" si="11"/>
        <v>0</v>
      </c>
      <c r="AD107" s="25">
        <f t="shared" si="12"/>
        <v>0</v>
      </c>
      <c r="AE107" s="24">
        <f t="shared" si="13"/>
        <v>0</v>
      </c>
      <c r="AF107" s="26">
        <f t="shared" si="14"/>
        <v>0</v>
      </c>
      <c r="AG107" s="27" cm="1">
        <f t="array" ref="AG107">IFERROR(INDEX(ejecuciones[Column1.presupuestoProyectado],MATCH(1,(ejecuciones[Column1.codigoIndicador]=A107)*(ejecuciones[Column1.fechaDiligenciamiento]=_xlfn.MAXIFS(ejecuciones[Column1.fechaDiligenciamiento],ejecuciones[Column1.codigoIndicador],A107)),0)),0)</f>
        <v>0</v>
      </c>
      <c r="AH107" s="28"/>
      <c r="AI107" s="29" cm="1">
        <f t="array" ref="AI107">IFERROR(INDEX(ejecuciones[Column1.presupuestoEjecutado],MATCH(1,(ejecuciones[Column1.codigoIndicador]=A107)*(ejecuciones[Column1.fechaDiligenciamiento]=_xlfn.MAXIFS(ejecuciones[Column1.fechaDiligenciamiento],ejecuciones[Column1.codigoIndicador],A107)),0)),0)</f>
        <v>0</v>
      </c>
      <c r="AJ107" s="26">
        <f t="shared" si="15"/>
        <v>0</v>
      </c>
    </row>
    <row r="108" spans="1:36" ht="87" x14ac:dyDescent="0.35">
      <c r="A108" s="17">
        <v>107</v>
      </c>
      <c r="B108" s="18" t="s">
        <v>740</v>
      </c>
      <c r="C108" s="18" t="s">
        <v>37</v>
      </c>
      <c r="D108" s="18" t="s">
        <v>22</v>
      </c>
      <c r="E108" s="18" t="s">
        <v>23</v>
      </c>
      <c r="F108" s="18" t="s">
        <v>46</v>
      </c>
      <c r="G108" s="18" t="s">
        <v>571</v>
      </c>
      <c r="H108" s="18" t="s">
        <v>81</v>
      </c>
      <c r="I108" s="18">
        <v>132</v>
      </c>
      <c r="J108" s="18" t="s">
        <v>367</v>
      </c>
      <c r="K108" s="19">
        <v>4502038</v>
      </c>
      <c r="L108" s="20" t="s">
        <v>818</v>
      </c>
      <c r="M108" s="18" t="s">
        <v>1007</v>
      </c>
      <c r="N108" s="18" t="s">
        <v>26</v>
      </c>
      <c r="O108" s="21">
        <v>4</v>
      </c>
      <c r="P108" s="21">
        <v>2023</v>
      </c>
      <c r="Q108" s="21" t="s">
        <v>220</v>
      </c>
      <c r="R108" s="22">
        <v>1</v>
      </c>
      <c r="S108" s="21">
        <v>4</v>
      </c>
      <c r="T108" s="23"/>
      <c r="U108" s="24">
        <f t="shared" si="8"/>
        <v>0</v>
      </c>
      <c r="V108" s="23"/>
      <c r="W108" s="24">
        <f t="shared" si="9"/>
        <v>0</v>
      </c>
      <c r="X108" s="23" cm="1">
        <f t="array" ref="X108">IFERROR(INDEX(ejecuciones[Column1.ejecutado],MATCH(1,(ejecuciones[Column1.codigoIndicador]=A108)*(ejecuciones[periodo avance]="Marzo"),0)),0)</f>
        <v>0</v>
      </c>
      <c r="Y108" s="23" cm="1">
        <f t="array" ref="Y108">IFERROR(INDEX(ejecuciones[Column1.ejecutado],MATCH(1,(ejecuciones[Column1.codigoIndicador]=A108)*(ejecuciones[periodo avance]="Junio"),0)),0)</f>
        <v>0</v>
      </c>
      <c r="Z108" s="23" cm="1">
        <f t="array" ref="Z108">IFERROR(INDEX(ejecuciones[Column1.ejecutado],MATCH(1,(ejecuciones[Column1.codigoIndicador]=A108)*(ejecuciones[periodo avance]="Septiembre"),0)),0)</f>
        <v>0</v>
      </c>
      <c r="AA108" s="23" cm="1">
        <f t="array" ref="AA108">IFERROR(INDEX(ejecuciones[Column1.ejecutado],MATCH(1,(ejecuciones[Column1.codigoIndicador]=A108)*(ejecuciones[periodo avance]="Diciembre"),0)),0)</f>
        <v>0</v>
      </c>
      <c r="AB108" s="25">
        <f t="shared" si="10"/>
        <v>0</v>
      </c>
      <c r="AC108" s="24">
        <f t="shared" si="11"/>
        <v>0</v>
      </c>
      <c r="AD108" s="25">
        <f t="shared" si="12"/>
        <v>0</v>
      </c>
      <c r="AE108" s="24">
        <f t="shared" si="13"/>
        <v>0</v>
      </c>
      <c r="AF108" s="26">
        <f t="shared" si="14"/>
        <v>0</v>
      </c>
      <c r="AG108" s="27" cm="1">
        <f t="array" ref="AG108">IFERROR(INDEX(ejecuciones[Column1.presupuestoProyectado],MATCH(1,(ejecuciones[Column1.codigoIndicador]=A108)*(ejecuciones[Column1.fechaDiligenciamiento]=_xlfn.MAXIFS(ejecuciones[Column1.fechaDiligenciamiento],ejecuciones[Column1.codigoIndicador],A108)),0)),0)</f>
        <v>0</v>
      </c>
      <c r="AH108" s="28"/>
      <c r="AI108" s="29" cm="1">
        <f t="array" ref="AI108">IFERROR(INDEX(ejecuciones[Column1.presupuestoEjecutado],MATCH(1,(ejecuciones[Column1.codigoIndicador]=A108)*(ejecuciones[Column1.fechaDiligenciamiento]=_xlfn.MAXIFS(ejecuciones[Column1.fechaDiligenciamiento],ejecuciones[Column1.codigoIndicador],A108)),0)),0)</f>
        <v>0</v>
      </c>
      <c r="AJ108" s="26">
        <f t="shared" si="15"/>
        <v>0</v>
      </c>
    </row>
    <row r="109" spans="1:36" ht="58" x14ac:dyDescent="0.35">
      <c r="A109" s="17">
        <v>108</v>
      </c>
      <c r="B109" s="18" t="s">
        <v>740</v>
      </c>
      <c r="C109" s="18" t="s">
        <v>37</v>
      </c>
      <c r="D109" s="18" t="s">
        <v>22</v>
      </c>
      <c r="E109" s="18" t="s">
        <v>23</v>
      </c>
      <c r="F109" s="18">
        <v>4502</v>
      </c>
      <c r="G109" s="18" t="s">
        <v>571</v>
      </c>
      <c r="H109" s="18" t="s">
        <v>81</v>
      </c>
      <c r="I109" s="18">
        <v>133</v>
      </c>
      <c r="J109" s="18" t="s">
        <v>368</v>
      </c>
      <c r="K109" s="19">
        <v>4502038</v>
      </c>
      <c r="L109" s="20" t="s">
        <v>818</v>
      </c>
      <c r="M109" s="18" t="s">
        <v>1024</v>
      </c>
      <c r="N109" s="18" t="s">
        <v>26</v>
      </c>
      <c r="O109" s="21">
        <v>4</v>
      </c>
      <c r="P109" s="21">
        <v>2023</v>
      </c>
      <c r="Q109" s="21" t="s">
        <v>220</v>
      </c>
      <c r="R109" s="22">
        <v>1</v>
      </c>
      <c r="S109" s="21">
        <v>4</v>
      </c>
      <c r="T109" s="23"/>
      <c r="U109" s="24">
        <f t="shared" si="8"/>
        <v>0</v>
      </c>
      <c r="V109" s="23"/>
      <c r="W109" s="24">
        <f t="shared" si="9"/>
        <v>0</v>
      </c>
      <c r="X109" s="23" cm="1">
        <f t="array" ref="X109">IFERROR(INDEX(ejecuciones[Column1.ejecutado],MATCH(1,(ejecuciones[Column1.codigoIndicador]=A109)*(ejecuciones[periodo avance]="Marzo"),0)),0)</f>
        <v>0</v>
      </c>
      <c r="Y109" s="23" cm="1">
        <f t="array" ref="Y109">IFERROR(INDEX(ejecuciones[Column1.ejecutado],MATCH(1,(ejecuciones[Column1.codigoIndicador]=A109)*(ejecuciones[periodo avance]="Junio"),0)),0)</f>
        <v>0</v>
      </c>
      <c r="Z109" s="23" cm="1">
        <f t="array" ref="Z109">IFERROR(INDEX(ejecuciones[Column1.ejecutado],MATCH(1,(ejecuciones[Column1.codigoIndicador]=A109)*(ejecuciones[periodo avance]="Septiembre"),0)),0)</f>
        <v>0</v>
      </c>
      <c r="AA109" s="23" cm="1">
        <f t="array" ref="AA109">IFERROR(INDEX(ejecuciones[Column1.ejecutado],MATCH(1,(ejecuciones[Column1.codigoIndicador]=A109)*(ejecuciones[periodo avance]="Diciembre"),0)),0)</f>
        <v>0</v>
      </c>
      <c r="AB109" s="25">
        <f t="shared" si="10"/>
        <v>0</v>
      </c>
      <c r="AC109" s="24">
        <f t="shared" si="11"/>
        <v>0</v>
      </c>
      <c r="AD109" s="25">
        <f t="shared" si="12"/>
        <v>0</v>
      </c>
      <c r="AE109" s="24">
        <f t="shared" si="13"/>
        <v>0</v>
      </c>
      <c r="AF109" s="26">
        <f t="shared" si="14"/>
        <v>0</v>
      </c>
      <c r="AG109" s="27" cm="1">
        <f t="array" ref="AG109">IFERROR(INDEX(ejecuciones[Column1.presupuestoProyectado],MATCH(1,(ejecuciones[Column1.codigoIndicador]=A109)*(ejecuciones[Column1.fechaDiligenciamiento]=_xlfn.MAXIFS(ejecuciones[Column1.fechaDiligenciamiento],ejecuciones[Column1.codigoIndicador],A109)),0)),0)</f>
        <v>0</v>
      </c>
      <c r="AH109" s="28"/>
      <c r="AI109" s="29" cm="1">
        <f t="array" ref="AI109">IFERROR(INDEX(ejecuciones[Column1.presupuestoEjecutado],MATCH(1,(ejecuciones[Column1.codigoIndicador]=A109)*(ejecuciones[Column1.fechaDiligenciamiento]=_xlfn.MAXIFS(ejecuciones[Column1.fechaDiligenciamiento],ejecuciones[Column1.codigoIndicador],A109)),0)),0)</f>
        <v>0</v>
      </c>
      <c r="AJ109" s="26">
        <f t="shared" si="15"/>
        <v>0</v>
      </c>
    </row>
    <row r="110" spans="1:36" ht="116" x14ac:dyDescent="0.35">
      <c r="A110" s="17">
        <v>109</v>
      </c>
      <c r="B110" s="18" t="s">
        <v>740</v>
      </c>
      <c r="C110" s="18" t="s">
        <v>37</v>
      </c>
      <c r="D110" s="18" t="s">
        <v>22</v>
      </c>
      <c r="E110" s="18" t="s">
        <v>23</v>
      </c>
      <c r="F110" s="18" t="s">
        <v>54</v>
      </c>
      <c r="G110" s="18" t="s">
        <v>596</v>
      </c>
      <c r="H110" s="18" t="s">
        <v>81</v>
      </c>
      <c r="I110" s="18">
        <v>134</v>
      </c>
      <c r="J110" s="18" t="s">
        <v>369</v>
      </c>
      <c r="K110" s="19">
        <v>3702026</v>
      </c>
      <c r="L110" s="20" t="s">
        <v>832</v>
      </c>
      <c r="M110" s="18" t="s">
        <v>1025</v>
      </c>
      <c r="N110" s="18" t="s">
        <v>26</v>
      </c>
      <c r="O110" s="21">
        <v>0</v>
      </c>
      <c r="P110" s="21">
        <v>2023</v>
      </c>
      <c r="Q110" s="21" t="s">
        <v>220</v>
      </c>
      <c r="R110" s="22">
        <v>1</v>
      </c>
      <c r="S110" s="21">
        <v>4</v>
      </c>
      <c r="T110" s="23"/>
      <c r="U110" s="24">
        <f t="shared" si="8"/>
        <v>0</v>
      </c>
      <c r="V110" s="23"/>
      <c r="W110" s="24">
        <f t="shared" si="9"/>
        <v>0</v>
      </c>
      <c r="X110" s="23" cm="1">
        <f t="array" ref="X110">IFERROR(INDEX(ejecuciones[Column1.ejecutado],MATCH(1,(ejecuciones[Column1.codigoIndicador]=A110)*(ejecuciones[periodo avance]="Marzo"),0)),0)</f>
        <v>0</v>
      </c>
      <c r="Y110" s="23" cm="1">
        <f t="array" ref="Y110">IFERROR(INDEX(ejecuciones[Column1.ejecutado],MATCH(1,(ejecuciones[Column1.codigoIndicador]=A110)*(ejecuciones[periodo avance]="Junio"),0)),0)</f>
        <v>0</v>
      </c>
      <c r="Z110" s="23" cm="1">
        <f t="array" ref="Z110">IFERROR(INDEX(ejecuciones[Column1.ejecutado],MATCH(1,(ejecuciones[Column1.codigoIndicador]=A110)*(ejecuciones[periodo avance]="Septiembre"),0)),0)</f>
        <v>0</v>
      </c>
      <c r="AA110" s="23" cm="1">
        <f t="array" ref="AA110">IFERROR(INDEX(ejecuciones[Column1.ejecutado],MATCH(1,(ejecuciones[Column1.codigoIndicador]=A110)*(ejecuciones[periodo avance]="Diciembre"),0)),0)</f>
        <v>0</v>
      </c>
      <c r="AB110" s="25">
        <f t="shared" si="10"/>
        <v>0</v>
      </c>
      <c r="AC110" s="24">
        <f t="shared" si="11"/>
        <v>0</v>
      </c>
      <c r="AD110" s="25">
        <f t="shared" si="12"/>
        <v>0</v>
      </c>
      <c r="AE110" s="24">
        <f t="shared" si="13"/>
        <v>0</v>
      </c>
      <c r="AF110" s="26">
        <f t="shared" si="14"/>
        <v>0</v>
      </c>
      <c r="AG110" s="27" cm="1">
        <f t="array" ref="AG110">IFERROR(INDEX(ejecuciones[Column1.presupuestoProyectado],MATCH(1,(ejecuciones[Column1.codigoIndicador]=A110)*(ejecuciones[Column1.fechaDiligenciamiento]=_xlfn.MAXIFS(ejecuciones[Column1.fechaDiligenciamiento],ejecuciones[Column1.codigoIndicador],A110)),0)),0)</f>
        <v>0</v>
      </c>
      <c r="AH110" s="28"/>
      <c r="AI110" s="29" cm="1">
        <f t="array" ref="AI110">IFERROR(INDEX(ejecuciones[Column1.presupuestoEjecutado],MATCH(1,(ejecuciones[Column1.codigoIndicador]=A110)*(ejecuciones[Column1.fechaDiligenciamiento]=_xlfn.MAXIFS(ejecuciones[Column1.fechaDiligenciamiento],ejecuciones[Column1.codigoIndicador],A110)),0)),0)</f>
        <v>0</v>
      </c>
      <c r="AJ110" s="26">
        <f t="shared" si="15"/>
        <v>0</v>
      </c>
    </row>
    <row r="111" spans="1:36" ht="130.5" x14ac:dyDescent="0.35">
      <c r="A111" s="17">
        <v>110</v>
      </c>
      <c r="B111" s="18" t="s">
        <v>740</v>
      </c>
      <c r="C111" s="18" t="s">
        <v>37</v>
      </c>
      <c r="D111" s="18" t="s">
        <v>22</v>
      </c>
      <c r="E111" s="18" t="s">
        <v>23</v>
      </c>
      <c r="F111" s="18" t="s">
        <v>46</v>
      </c>
      <c r="G111" s="18" t="s">
        <v>571</v>
      </c>
      <c r="H111" s="18" t="s">
        <v>81</v>
      </c>
      <c r="I111" s="18">
        <v>135</v>
      </c>
      <c r="J111" s="18" t="s">
        <v>370</v>
      </c>
      <c r="K111" s="19">
        <v>4502038</v>
      </c>
      <c r="L111" s="20" t="s">
        <v>818</v>
      </c>
      <c r="M111" s="18" t="s">
        <v>1007</v>
      </c>
      <c r="N111" s="18" t="s">
        <v>26</v>
      </c>
      <c r="O111" s="21">
        <v>0</v>
      </c>
      <c r="P111" s="21">
        <v>2023</v>
      </c>
      <c r="Q111" s="21" t="s">
        <v>220</v>
      </c>
      <c r="R111" s="22">
        <v>1</v>
      </c>
      <c r="S111" s="21">
        <v>4</v>
      </c>
      <c r="T111" s="23"/>
      <c r="U111" s="24">
        <f t="shared" si="8"/>
        <v>0</v>
      </c>
      <c r="V111" s="23"/>
      <c r="W111" s="24">
        <f t="shared" si="9"/>
        <v>0</v>
      </c>
      <c r="X111" s="23" cm="1">
        <f t="array" ref="X111">IFERROR(INDEX(ejecuciones[Column1.ejecutado],MATCH(1,(ejecuciones[Column1.codigoIndicador]=A111)*(ejecuciones[periodo avance]="Marzo"),0)),0)</f>
        <v>0</v>
      </c>
      <c r="Y111" s="23" cm="1">
        <f t="array" ref="Y111">IFERROR(INDEX(ejecuciones[Column1.ejecutado],MATCH(1,(ejecuciones[Column1.codigoIndicador]=A111)*(ejecuciones[periodo avance]="Junio"),0)),0)</f>
        <v>0</v>
      </c>
      <c r="Z111" s="23" cm="1">
        <f t="array" ref="Z111">IFERROR(INDEX(ejecuciones[Column1.ejecutado],MATCH(1,(ejecuciones[Column1.codigoIndicador]=A111)*(ejecuciones[periodo avance]="Septiembre"),0)),0)</f>
        <v>0</v>
      </c>
      <c r="AA111" s="23" cm="1">
        <f t="array" ref="AA111">IFERROR(INDEX(ejecuciones[Column1.ejecutado],MATCH(1,(ejecuciones[Column1.codigoIndicador]=A111)*(ejecuciones[periodo avance]="Diciembre"),0)),0)</f>
        <v>0</v>
      </c>
      <c r="AB111" s="25">
        <f t="shared" si="10"/>
        <v>0</v>
      </c>
      <c r="AC111" s="24">
        <f t="shared" si="11"/>
        <v>0</v>
      </c>
      <c r="AD111" s="25">
        <f t="shared" si="12"/>
        <v>0</v>
      </c>
      <c r="AE111" s="24">
        <f t="shared" si="13"/>
        <v>0</v>
      </c>
      <c r="AF111" s="26">
        <f t="shared" si="14"/>
        <v>0</v>
      </c>
      <c r="AG111" s="27" cm="1">
        <f t="array" ref="AG111">IFERROR(INDEX(ejecuciones[Column1.presupuestoProyectado],MATCH(1,(ejecuciones[Column1.codigoIndicador]=A111)*(ejecuciones[Column1.fechaDiligenciamiento]=_xlfn.MAXIFS(ejecuciones[Column1.fechaDiligenciamiento],ejecuciones[Column1.codigoIndicador],A111)),0)),0)</f>
        <v>0</v>
      </c>
      <c r="AH111" s="28"/>
      <c r="AI111" s="29" cm="1">
        <f t="array" ref="AI111">IFERROR(INDEX(ejecuciones[Column1.presupuestoEjecutado],MATCH(1,(ejecuciones[Column1.codigoIndicador]=A111)*(ejecuciones[Column1.fechaDiligenciamiento]=_xlfn.MAXIFS(ejecuciones[Column1.fechaDiligenciamiento],ejecuciones[Column1.codigoIndicador],A111)),0)),0)</f>
        <v>0</v>
      </c>
      <c r="AJ111" s="26">
        <f t="shared" si="15"/>
        <v>0</v>
      </c>
    </row>
    <row r="112" spans="1:36" ht="72.5" x14ac:dyDescent="0.35">
      <c r="A112" s="17">
        <v>111</v>
      </c>
      <c r="B112" s="18" t="s">
        <v>740</v>
      </c>
      <c r="C112" s="18" t="s">
        <v>37</v>
      </c>
      <c r="D112" s="18" t="s">
        <v>22</v>
      </c>
      <c r="E112" s="18" t="s">
        <v>23</v>
      </c>
      <c r="F112" s="18" t="s">
        <v>46</v>
      </c>
      <c r="G112" s="18" t="s">
        <v>571</v>
      </c>
      <c r="H112" s="18" t="s">
        <v>81</v>
      </c>
      <c r="I112" s="18">
        <v>136</v>
      </c>
      <c r="J112" s="18" t="s">
        <v>371</v>
      </c>
      <c r="K112" s="19">
        <v>4502038</v>
      </c>
      <c r="L112" s="20" t="s">
        <v>818</v>
      </c>
      <c r="M112" s="18" t="s">
        <v>1007</v>
      </c>
      <c r="N112" s="18" t="s">
        <v>26</v>
      </c>
      <c r="O112" s="21">
        <v>12</v>
      </c>
      <c r="P112" s="21">
        <v>2023</v>
      </c>
      <c r="Q112" s="21" t="s">
        <v>220</v>
      </c>
      <c r="R112" s="22">
        <v>6</v>
      </c>
      <c r="S112" s="21">
        <v>28</v>
      </c>
      <c r="T112" s="23"/>
      <c r="U112" s="24">
        <f t="shared" si="8"/>
        <v>0</v>
      </c>
      <c r="V112" s="23"/>
      <c r="W112" s="24">
        <f t="shared" si="9"/>
        <v>0</v>
      </c>
      <c r="X112" s="23" cm="1">
        <f t="array" ref="X112">IFERROR(INDEX(ejecuciones[Column1.ejecutado],MATCH(1,(ejecuciones[Column1.codigoIndicador]=A112)*(ejecuciones[periodo avance]="Marzo"),0)),0)</f>
        <v>0</v>
      </c>
      <c r="Y112" s="23" cm="1">
        <f t="array" ref="Y112">IFERROR(INDEX(ejecuciones[Column1.ejecutado],MATCH(1,(ejecuciones[Column1.codigoIndicador]=A112)*(ejecuciones[periodo avance]="Junio"),0)),0)</f>
        <v>0</v>
      </c>
      <c r="Z112" s="23" cm="1">
        <f t="array" ref="Z112">IFERROR(INDEX(ejecuciones[Column1.ejecutado],MATCH(1,(ejecuciones[Column1.codigoIndicador]=A112)*(ejecuciones[periodo avance]="Septiembre"),0)),0)</f>
        <v>0</v>
      </c>
      <c r="AA112" s="23" cm="1">
        <f t="array" ref="AA112">IFERROR(INDEX(ejecuciones[Column1.ejecutado],MATCH(1,(ejecuciones[Column1.codigoIndicador]=A112)*(ejecuciones[periodo avance]="Diciembre"),0)),0)</f>
        <v>0</v>
      </c>
      <c r="AB112" s="25">
        <f t="shared" si="10"/>
        <v>0</v>
      </c>
      <c r="AC112" s="24">
        <f t="shared" si="11"/>
        <v>0</v>
      </c>
      <c r="AD112" s="25">
        <f t="shared" si="12"/>
        <v>0</v>
      </c>
      <c r="AE112" s="24">
        <f t="shared" si="13"/>
        <v>0</v>
      </c>
      <c r="AF112" s="26">
        <f t="shared" si="14"/>
        <v>0</v>
      </c>
      <c r="AG112" s="27" cm="1">
        <f t="array" ref="AG112">IFERROR(INDEX(ejecuciones[Column1.presupuestoProyectado],MATCH(1,(ejecuciones[Column1.codigoIndicador]=A112)*(ejecuciones[Column1.fechaDiligenciamiento]=_xlfn.MAXIFS(ejecuciones[Column1.fechaDiligenciamiento],ejecuciones[Column1.codigoIndicador],A112)),0)),0)</f>
        <v>0</v>
      </c>
      <c r="AH112" s="28"/>
      <c r="AI112" s="29" cm="1">
        <f t="array" ref="AI112">IFERROR(INDEX(ejecuciones[Column1.presupuestoEjecutado],MATCH(1,(ejecuciones[Column1.codigoIndicador]=A112)*(ejecuciones[Column1.fechaDiligenciamiento]=_xlfn.MAXIFS(ejecuciones[Column1.fechaDiligenciamiento],ejecuciones[Column1.codigoIndicador],A112)),0)),0)</f>
        <v>0</v>
      </c>
      <c r="AJ112" s="26">
        <f t="shared" si="15"/>
        <v>0</v>
      </c>
    </row>
    <row r="113" spans="1:36" ht="58" x14ac:dyDescent="0.35">
      <c r="A113" s="17">
        <v>112</v>
      </c>
      <c r="B113" s="18" t="s">
        <v>740</v>
      </c>
      <c r="C113" s="18" t="s">
        <v>37</v>
      </c>
      <c r="D113" s="18" t="s">
        <v>22</v>
      </c>
      <c r="E113" s="18" t="s">
        <v>23</v>
      </c>
      <c r="F113" s="18" t="s">
        <v>24</v>
      </c>
      <c r="G113" s="18" t="s">
        <v>23</v>
      </c>
      <c r="H113" s="18" t="s">
        <v>81</v>
      </c>
      <c r="I113" s="18">
        <v>137</v>
      </c>
      <c r="J113" s="18" t="s">
        <v>372</v>
      </c>
      <c r="K113" s="19">
        <v>4101100</v>
      </c>
      <c r="L113" s="20" t="s">
        <v>833</v>
      </c>
      <c r="M113" s="18" t="s">
        <v>1026</v>
      </c>
      <c r="N113" s="18" t="s">
        <v>26</v>
      </c>
      <c r="O113" s="21">
        <v>1996</v>
      </c>
      <c r="P113" s="21">
        <v>2023</v>
      </c>
      <c r="Q113" s="21" t="s">
        <v>220</v>
      </c>
      <c r="R113" s="22">
        <v>1000</v>
      </c>
      <c r="S113" s="21">
        <v>3000</v>
      </c>
      <c r="T113" s="23"/>
      <c r="U113" s="24">
        <f t="shared" si="8"/>
        <v>0</v>
      </c>
      <c r="V113" s="23"/>
      <c r="W113" s="24">
        <f t="shared" si="9"/>
        <v>0</v>
      </c>
      <c r="X113" s="23" cm="1">
        <f t="array" ref="X113">IFERROR(INDEX(ejecuciones[Column1.ejecutado],MATCH(1,(ejecuciones[Column1.codigoIndicador]=A113)*(ejecuciones[periodo avance]="Marzo"),0)),0)</f>
        <v>0</v>
      </c>
      <c r="Y113" s="23" cm="1">
        <f t="array" ref="Y113">IFERROR(INDEX(ejecuciones[Column1.ejecutado],MATCH(1,(ejecuciones[Column1.codigoIndicador]=A113)*(ejecuciones[periodo avance]="Junio"),0)),0)</f>
        <v>0</v>
      </c>
      <c r="Z113" s="23" cm="1">
        <f t="array" ref="Z113">IFERROR(INDEX(ejecuciones[Column1.ejecutado],MATCH(1,(ejecuciones[Column1.codigoIndicador]=A113)*(ejecuciones[periodo avance]="Septiembre"),0)),0)</f>
        <v>0</v>
      </c>
      <c r="AA113" s="23" cm="1">
        <f t="array" ref="AA113">IFERROR(INDEX(ejecuciones[Column1.ejecutado],MATCH(1,(ejecuciones[Column1.codigoIndicador]=A113)*(ejecuciones[periodo avance]="Diciembre"),0)),0)</f>
        <v>0</v>
      </c>
      <c r="AB113" s="25">
        <f t="shared" si="10"/>
        <v>0</v>
      </c>
      <c r="AC113" s="24">
        <f t="shared" si="11"/>
        <v>0</v>
      </c>
      <c r="AD113" s="25">
        <f t="shared" si="12"/>
        <v>0</v>
      </c>
      <c r="AE113" s="24">
        <f t="shared" si="13"/>
        <v>0</v>
      </c>
      <c r="AF113" s="26">
        <f t="shared" si="14"/>
        <v>0</v>
      </c>
      <c r="AG113" s="27" cm="1">
        <f t="array" ref="AG113">IFERROR(INDEX(ejecuciones[Column1.presupuestoProyectado],MATCH(1,(ejecuciones[Column1.codigoIndicador]=A113)*(ejecuciones[Column1.fechaDiligenciamiento]=_xlfn.MAXIFS(ejecuciones[Column1.fechaDiligenciamiento],ejecuciones[Column1.codigoIndicador],A113)),0)),0)</f>
        <v>0</v>
      </c>
      <c r="AH113" s="28"/>
      <c r="AI113" s="29" cm="1">
        <f t="array" ref="AI113">IFERROR(INDEX(ejecuciones[Column1.presupuestoEjecutado],MATCH(1,(ejecuciones[Column1.codigoIndicador]=A113)*(ejecuciones[Column1.fechaDiligenciamiento]=_xlfn.MAXIFS(ejecuciones[Column1.fechaDiligenciamiento],ejecuciones[Column1.codigoIndicador],A113)),0)),0)</f>
        <v>0</v>
      </c>
      <c r="AJ113" s="26">
        <f t="shared" si="15"/>
        <v>0</v>
      </c>
    </row>
    <row r="114" spans="1:36" ht="58" x14ac:dyDescent="0.35">
      <c r="A114" s="17">
        <v>113</v>
      </c>
      <c r="B114" s="18" t="s">
        <v>740</v>
      </c>
      <c r="C114" s="18" t="s">
        <v>37</v>
      </c>
      <c r="D114" s="18" t="s">
        <v>22</v>
      </c>
      <c r="E114" s="18" t="s">
        <v>23</v>
      </c>
      <c r="F114" s="18" t="s">
        <v>46</v>
      </c>
      <c r="G114" s="18" t="s">
        <v>571</v>
      </c>
      <c r="H114" s="18" t="s">
        <v>81</v>
      </c>
      <c r="I114" s="18">
        <v>138</v>
      </c>
      <c r="J114" s="18" t="s">
        <v>373</v>
      </c>
      <c r="K114" s="19">
        <v>4502038</v>
      </c>
      <c r="L114" s="20" t="s">
        <v>818</v>
      </c>
      <c r="M114" s="18" t="s">
        <v>1007</v>
      </c>
      <c r="N114" s="18" t="s">
        <v>26</v>
      </c>
      <c r="O114" s="21">
        <v>8</v>
      </c>
      <c r="P114" s="21">
        <v>2023</v>
      </c>
      <c r="Q114" s="21" t="s">
        <v>220</v>
      </c>
      <c r="R114" s="22">
        <v>2</v>
      </c>
      <c r="S114" s="21">
        <v>8</v>
      </c>
      <c r="T114" s="23"/>
      <c r="U114" s="24">
        <f t="shared" si="8"/>
        <v>0</v>
      </c>
      <c r="V114" s="23"/>
      <c r="W114" s="24">
        <f t="shared" si="9"/>
        <v>0</v>
      </c>
      <c r="X114" s="23" cm="1">
        <f t="array" ref="X114">IFERROR(INDEX(ejecuciones[Column1.ejecutado],MATCH(1,(ejecuciones[Column1.codigoIndicador]=A114)*(ejecuciones[periodo avance]="Marzo"),0)),0)</f>
        <v>0</v>
      </c>
      <c r="Y114" s="23" cm="1">
        <f t="array" ref="Y114">IFERROR(INDEX(ejecuciones[Column1.ejecutado],MATCH(1,(ejecuciones[Column1.codigoIndicador]=A114)*(ejecuciones[periodo avance]="Junio"),0)),0)</f>
        <v>0</v>
      </c>
      <c r="Z114" s="23" cm="1">
        <f t="array" ref="Z114">IFERROR(INDEX(ejecuciones[Column1.ejecutado],MATCH(1,(ejecuciones[Column1.codigoIndicador]=A114)*(ejecuciones[periodo avance]="Septiembre"),0)),0)</f>
        <v>0</v>
      </c>
      <c r="AA114" s="23" cm="1">
        <f t="array" ref="AA114">IFERROR(INDEX(ejecuciones[Column1.ejecutado],MATCH(1,(ejecuciones[Column1.codigoIndicador]=A114)*(ejecuciones[periodo avance]="Diciembre"),0)),0)</f>
        <v>0</v>
      </c>
      <c r="AB114" s="25">
        <f t="shared" si="10"/>
        <v>0</v>
      </c>
      <c r="AC114" s="24">
        <f t="shared" si="11"/>
        <v>0</v>
      </c>
      <c r="AD114" s="25">
        <f t="shared" si="12"/>
        <v>0</v>
      </c>
      <c r="AE114" s="24">
        <f t="shared" si="13"/>
        <v>0</v>
      </c>
      <c r="AF114" s="26">
        <f t="shared" si="14"/>
        <v>0</v>
      </c>
      <c r="AG114" s="27" cm="1">
        <f t="array" ref="AG114">IFERROR(INDEX(ejecuciones[Column1.presupuestoProyectado],MATCH(1,(ejecuciones[Column1.codigoIndicador]=A114)*(ejecuciones[Column1.fechaDiligenciamiento]=_xlfn.MAXIFS(ejecuciones[Column1.fechaDiligenciamiento],ejecuciones[Column1.codigoIndicador],A114)),0)),0)</f>
        <v>0</v>
      </c>
      <c r="AH114" s="28"/>
      <c r="AI114" s="29" cm="1">
        <f t="array" ref="AI114">IFERROR(INDEX(ejecuciones[Column1.presupuestoEjecutado],MATCH(1,(ejecuciones[Column1.codigoIndicador]=A114)*(ejecuciones[Column1.fechaDiligenciamiento]=_xlfn.MAXIFS(ejecuciones[Column1.fechaDiligenciamiento],ejecuciones[Column1.codigoIndicador],A114)),0)),0)</f>
        <v>0</v>
      </c>
      <c r="AJ114" s="26">
        <f t="shared" si="15"/>
        <v>0</v>
      </c>
    </row>
    <row r="115" spans="1:36" ht="58" x14ac:dyDescent="0.35">
      <c r="A115" s="17">
        <v>114</v>
      </c>
      <c r="B115" s="18" t="s">
        <v>740</v>
      </c>
      <c r="C115" s="18" t="s">
        <v>37</v>
      </c>
      <c r="D115" s="18" t="s">
        <v>22</v>
      </c>
      <c r="E115" s="18" t="s">
        <v>23</v>
      </c>
      <c r="F115" s="18" t="s">
        <v>46</v>
      </c>
      <c r="G115" s="18" t="s">
        <v>571</v>
      </c>
      <c r="H115" s="18" t="s">
        <v>81</v>
      </c>
      <c r="I115" s="18">
        <v>139</v>
      </c>
      <c r="J115" s="18" t="s">
        <v>374</v>
      </c>
      <c r="K115" s="19">
        <v>4502038</v>
      </c>
      <c r="L115" s="20" t="s">
        <v>818</v>
      </c>
      <c r="M115" s="18" t="s">
        <v>1024</v>
      </c>
      <c r="N115" s="18" t="s">
        <v>26</v>
      </c>
      <c r="O115" s="21">
        <v>40</v>
      </c>
      <c r="P115" s="21">
        <v>2023</v>
      </c>
      <c r="Q115" s="21" t="s">
        <v>220</v>
      </c>
      <c r="R115" s="22">
        <v>10</v>
      </c>
      <c r="S115" s="21">
        <v>40</v>
      </c>
      <c r="T115" s="23"/>
      <c r="U115" s="24">
        <f t="shared" si="8"/>
        <v>0</v>
      </c>
      <c r="V115" s="23"/>
      <c r="W115" s="24">
        <f t="shared" si="9"/>
        <v>0</v>
      </c>
      <c r="X115" s="23" cm="1">
        <f t="array" ref="X115">IFERROR(INDEX(ejecuciones[Column1.ejecutado],MATCH(1,(ejecuciones[Column1.codigoIndicador]=A115)*(ejecuciones[periodo avance]="Marzo"),0)),0)</f>
        <v>0</v>
      </c>
      <c r="Y115" s="23" cm="1">
        <f t="array" ref="Y115">IFERROR(INDEX(ejecuciones[Column1.ejecutado],MATCH(1,(ejecuciones[Column1.codigoIndicador]=A115)*(ejecuciones[periodo avance]="Junio"),0)),0)</f>
        <v>0</v>
      </c>
      <c r="Z115" s="23" cm="1">
        <f t="array" ref="Z115">IFERROR(INDEX(ejecuciones[Column1.ejecutado],MATCH(1,(ejecuciones[Column1.codigoIndicador]=A115)*(ejecuciones[periodo avance]="Septiembre"),0)),0)</f>
        <v>0</v>
      </c>
      <c r="AA115" s="23" cm="1">
        <f t="array" ref="AA115">IFERROR(INDEX(ejecuciones[Column1.ejecutado],MATCH(1,(ejecuciones[Column1.codigoIndicador]=A115)*(ejecuciones[periodo avance]="Diciembre"),0)),0)</f>
        <v>0</v>
      </c>
      <c r="AB115" s="25">
        <f t="shared" si="10"/>
        <v>0</v>
      </c>
      <c r="AC115" s="24">
        <f t="shared" si="11"/>
        <v>0</v>
      </c>
      <c r="AD115" s="25">
        <f t="shared" si="12"/>
        <v>0</v>
      </c>
      <c r="AE115" s="24">
        <f t="shared" si="13"/>
        <v>0</v>
      </c>
      <c r="AF115" s="26">
        <f t="shared" si="14"/>
        <v>0</v>
      </c>
      <c r="AG115" s="27" cm="1">
        <f t="array" ref="AG115">IFERROR(INDEX(ejecuciones[Column1.presupuestoProyectado],MATCH(1,(ejecuciones[Column1.codigoIndicador]=A115)*(ejecuciones[Column1.fechaDiligenciamiento]=_xlfn.MAXIFS(ejecuciones[Column1.fechaDiligenciamiento],ejecuciones[Column1.codigoIndicador],A115)),0)),0)</f>
        <v>0</v>
      </c>
      <c r="AH115" s="28"/>
      <c r="AI115" s="29" cm="1">
        <f t="array" ref="AI115">IFERROR(INDEX(ejecuciones[Column1.presupuestoEjecutado],MATCH(1,(ejecuciones[Column1.codigoIndicador]=A115)*(ejecuciones[Column1.fechaDiligenciamiento]=_xlfn.MAXIFS(ejecuciones[Column1.fechaDiligenciamiento],ejecuciones[Column1.codigoIndicador],A115)),0)),0)</f>
        <v>0</v>
      </c>
      <c r="AJ115" s="26">
        <f t="shared" si="15"/>
        <v>0</v>
      </c>
    </row>
    <row r="116" spans="1:36" ht="58" x14ac:dyDescent="0.35">
      <c r="A116" s="17">
        <v>115</v>
      </c>
      <c r="B116" s="18" t="s">
        <v>740</v>
      </c>
      <c r="C116" s="18" t="s">
        <v>37</v>
      </c>
      <c r="D116" s="18" t="s">
        <v>22</v>
      </c>
      <c r="E116" s="18" t="s">
        <v>23</v>
      </c>
      <c r="F116" s="18" t="s">
        <v>46</v>
      </c>
      <c r="G116" s="18" t="s">
        <v>571</v>
      </c>
      <c r="H116" s="18" t="s">
        <v>81</v>
      </c>
      <c r="I116" s="18">
        <v>140</v>
      </c>
      <c r="J116" s="18" t="s">
        <v>375</v>
      </c>
      <c r="K116" s="19">
        <v>4502039</v>
      </c>
      <c r="L116" s="20" t="s">
        <v>818</v>
      </c>
      <c r="M116" s="18" t="s">
        <v>1007</v>
      </c>
      <c r="N116" s="18" t="s">
        <v>26</v>
      </c>
      <c r="O116" s="21">
        <v>20</v>
      </c>
      <c r="P116" s="21">
        <v>2023</v>
      </c>
      <c r="Q116" s="21" t="s">
        <v>220</v>
      </c>
      <c r="R116" s="22">
        <v>10</v>
      </c>
      <c r="S116" s="21">
        <v>30</v>
      </c>
      <c r="T116" s="23"/>
      <c r="U116" s="24">
        <f t="shared" si="8"/>
        <v>0</v>
      </c>
      <c r="V116" s="23"/>
      <c r="W116" s="24">
        <f t="shared" si="9"/>
        <v>0</v>
      </c>
      <c r="X116" s="23" cm="1">
        <f t="array" ref="X116">IFERROR(INDEX(ejecuciones[Column1.ejecutado],MATCH(1,(ejecuciones[Column1.codigoIndicador]=A116)*(ejecuciones[periodo avance]="Marzo"),0)),0)</f>
        <v>0</v>
      </c>
      <c r="Y116" s="23" cm="1">
        <f t="array" ref="Y116">IFERROR(INDEX(ejecuciones[Column1.ejecutado],MATCH(1,(ejecuciones[Column1.codigoIndicador]=A116)*(ejecuciones[periodo avance]="Junio"),0)),0)</f>
        <v>0</v>
      </c>
      <c r="Z116" s="23" cm="1">
        <f t="array" ref="Z116">IFERROR(INDEX(ejecuciones[Column1.ejecutado],MATCH(1,(ejecuciones[Column1.codigoIndicador]=A116)*(ejecuciones[periodo avance]="Septiembre"),0)),0)</f>
        <v>0</v>
      </c>
      <c r="AA116" s="23" cm="1">
        <f t="array" ref="AA116">IFERROR(INDEX(ejecuciones[Column1.ejecutado],MATCH(1,(ejecuciones[Column1.codigoIndicador]=A116)*(ejecuciones[periodo avance]="Diciembre"),0)),0)</f>
        <v>0</v>
      </c>
      <c r="AB116" s="25">
        <f t="shared" si="10"/>
        <v>0</v>
      </c>
      <c r="AC116" s="24">
        <f t="shared" si="11"/>
        <v>0</v>
      </c>
      <c r="AD116" s="25">
        <f t="shared" si="12"/>
        <v>0</v>
      </c>
      <c r="AE116" s="24">
        <f t="shared" si="13"/>
        <v>0</v>
      </c>
      <c r="AF116" s="26">
        <f t="shared" si="14"/>
        <v>0</v>
      </c>
      <c r="AG116" s="27" cm="1">
        <f t="array" ref="AG116">IFERROR(INDEX(ejecuciones[Column1.presupuestoProyectado],MATCH(1,(ejecuciones[Column1.codigoIndicador]=A116)*(ejecuciones[Column1.fechaDiligenciamiento]=_xlfn.MAXIFS(ejecuciones[Column1.fechaDiligenciamiento],ejecuciones[Column1.codigoIndicador],A116)),0)),0)</f>
        <v>0</v>
      </c>
      <c r="AH116" s="28"/>
      <c r="AI116" s="29" cm="1">
        <f t="array" ref="AI116">IFERROR(INDEX(ejecuciones[Column1.presupuestoEjecutado],MATCH(1,(ejecuciones[Column1.codigoIndicador]=A116)*(ejecuciones[Column1.fechaDiligenciamiento]=_xlfn.MAXIFS(ejecuciones[Column1.fechaDiligenciamiento],ejecuciones[Column1.codigoIndicador],A116)),0)),0)</f>
        <v>0</v>
      </c>
      <c r="AJ116" s="26">
        <f t="shared" si="15"/>
        <v>0</v>
      </c>
    </row>
    <row r="117" spans="1:36" ht="58" x14ac:dyDescent="0.35">
      <c r="A117" s="17">
        <v>116</v>
      </c>
      <c r="B117" s="18" t="s">
        <v>744</v>
      </c>
      <c r="C117" s="18" t="s">
        <v>37</v>
      </c>
      <c r="D117" s="18" t="s">
        <v>22</v>
      </c>
      <c r="E117" s="18" t="s">
        <v>23</v>
      </c>
      <c r="F117" s="18" t="s">
        <v>24</v>
      </c>
      <c r="G117" s="18" t="s">
        <v>23</v>
      </c>
      <c r="H117" s="18" t="s">
        <v>81</v>
      </c>
      <c r="I117" s="18">
        <v>141</v>
      </c>
      <c r="J117" s="18" t="s">
        <v>376</v>
      </c>
      <c r="K117" s="19">
        <v>4101031</v>
      </c>
      <c r="L117" s="20" t="s">
        <v>834</v>
      </c>
      <c r="M117" s="18" t="s">
        <v>1027</v>
      </c>
      <c r="N117" s="18" t="s">
        <v>26</v>
      </c>
      <c r="O117" s="21">
        <v>0</v>
      </c>
      <c r="P117" s="21">
        <v>2023</v>
      </c>
      <c r="Q117" s="21" t="s">
        <v>220</v>
      </c>
      <c r="R117" s="22">
        <v>1</v>
      </c>
      <c r="S117" s="21">
        <v>4</v>
      </c>
      <c r="T117" s="23"/>
      <c r="U117" s="24">
        <f t="shared" si="8"/>
        <v>0</v>
      </c>
      <c r="V117" s="23"/>
      <c r="W117" s="24">
        <f t="shared" si="9"/>
        <v>0</v>
      </c>
      <c r="X117" s="23" cm="1">
        <f t="array" ref="X117">IFERROR(INDEX(ejecuciones[Column1.ejecutado],MATCH(1,(ejecuciones[Column1.codigoIndicador]=A117)*(ejecuciones[periodo avance]="Marzo"),0)),0)</f>
        <v>0</v>
      </c>
      <c r="Y117" s="23" cm="1">
        <f t="array" ref="Y117">IFERROR(INDEX(ejecuciones[Column1.ejecutado],MATCH(1,(ejecuciones[Column1.codigoIndicador]=A117)*(ejecuciones[periodo avance]="Junio"),0)),0)</f>
        <v>0</v>
      </c>
      <c r="Z117" s="23" cm="1">
        <f t="array" ref="Z117">IFERROR(INDEX(ejecuciones[Column1.ejecutado],MATCH(1,(ejecuciones[Column1.codigoIndicador]=A117)*(ejecuciones[periodo avance]="Septiembre"),0)),0)</f>
        <v>0</v>
      </c>
      <c r="AA117" s="23" cm="1">
        <f t="array" ref="AA117">IFERROR(INDEX(ejecuciones[Column1.ejecutado],MATCH(1,(ejecuciones[Column1.codigoIndicador]=A117)*(ejecuciones[periodo avance]="Diciembre"),0)),0)</f>
        <v>0</v>
      </c>
      <c r="AB117" s="25">
        <f t="shared" si="10"/>
        <v>0</v>
      </c>
      <c r="AC117" s="24">
        <f t="shared" si="11"/>
        <v>0</v>
      </c>
      <c r="AD117" s="25">
        <f t="shared" si="12"/>
        <v>0</v>
      </c>
      <c r="AE117" s="24">
        <f t="shared" si="13"/>
        <v>0</v>
      </c>
      <c r="AF117" s="26">
        <f t="shared" si="14"/>
        <v>0</v>
      </c>
      <c r="AG117" s="27" cm="1">
        <f t="array" ref="AG117">IFERROR(INDEX(ejecuciones[Column1.presupuestoProyectado],MATCH(1,(ejecuciones[Column1.codigoIndicador]=A117)*(ejecuciones[Column1.fechaDiligenciamiento]=_xlfn.MAXIFS(ejecuciones[Column1.fechaDiligenciamiento],ejecuciones[Column1.codigoIndicador],A117)),0)),0)</f>
        <v>0</v>
      </c>
      <c r="AH117" s="28"/>
      <c r="AI117" s="29" cm="1">
        <f t="array" ref="AI117">IFERROR(INDEX(ejecuciones[Column1.presupuestoEjecutado],MATCH(1,(ejecuciones[Column1.codigoIndicador]=A117)*(ejecuciones[Column1.fechaDiligenciamiento]=_xlfn.MAXIFS(ejecuciones[Column1.fechaDiligenciamiento],ejecuciones[Column1.codigoIndicador],A117)),0)),0)</f>
        <v>0</v>
      </c>
      <c r="AJ117" s="26">
        <f t="shared" si="15"/>
        <v>0</v>
      </c>
    </row>
    <row r="118" spans="1:36" ht="72.5" x14ac:dyDescent="0.35">
      <c r="A118" s="17">
        <v>117</v>
      </c>
      <c r="B118" s="18" t="s">
        <v>740</v>
      </c>
      <c r="C118" s="18" t="s">
        <v>37</v>
      </c>
      <c r="D118" s="18" t="s">
        <v>22</v>
      </c>
      <c r="E118" s="18" t="s">
        <v>23</v>
      </c>
      <c r="F118" s="18" t="s">
        <v>24</v>
      </c>
      <c r="G118" s="18" t="s">
        <v>23</v>
      </c>
      <c r="H118" s="18" t="s">
        <v>81</v>
      </c>
      <c r="I118" s="18">
        <v>142</v>
      </c>
      <c r="J118" s="18" t="s">
        <v>377</v>
      </c>
      <c r="K118" s="19">
        <v>4101031</v>
      </c>
      <c r="L118" s="20" t="s">
        <v>834</v>
      </c>
      <c r="M118" s="18" t="s">
        <v>1028</v>
      </c>
      <c r="N118" s="18" t="s">
        <v>26</v>
      </c>
      <c r="O118" s="21">
        <v>30</v>
      </c>
      <c r="P118" s="21">
        <v>2023</v>
      </c>
      <c r="Q118" s="21" t="s">
        <v>220</v>
      </c>
      <c r="R118" s="22">
        <v>10</v>
      </c>
      <c r="S118" s="21">
        <v>40</v>
      </c>
      <c r="T118" s="23"/>
      <c r="U118" s="24">
        <f t="shared" si="8"/>
        <v>0</v>
      </c>
      <c r="V118" s="23"/>
      <c r="W118" s="24">
        <f t="shared" si="9"/>
        <v>0</v>
      </c>
      <c r="X118" s="23" cm="1">
        <f t="array" ref="X118">IFERROR(INDEX(ejecuciones[Column1.ejecutado],MATCH(1,(ejecuciones[Column1.codigoIndicador]=A118)*(ejecuciones[periodo avance]="Marzo"),0)),0)</f>
        <v>0</v>
      </c>
      <c r="Y118" s="23" cm="1">
        <f t="array" ref="Y118">IFERROR(INDEX(ejecuciones[Column1.ejecutado],MATCH(1,(ejecuciones[Column1.codigoIndicador]=A118)*(ejecuciones[periodo avance]="Junio"),0)),0)</f>
        <v>0</v>
      </c>
      <c r="Z118" s="23" cm="1">
        <f t="array" ref="Z118">IFERROR(INDEX(ejecuciones[Column1.ejecutado],MATCH(1,(ejecuciones[Column1.codigoIndicador]=A118)*(ejecuciones[periodo avance]="Septiembre"),0)),0)</f>
        <v>0</v>
      </c>
      <c r="AA118" s="23" cm="1">
        <f t="array" ref="AA118">IFERROR(INDEX(ejecuciones[Column1.ejecutado],MATCH(1,(ejecuciones[Column1.codigoIndicador]=A118)*(ejecuciones[periodo avance]="Diciembre"),0)),0)</f>
        <v>0</v>
      </c>
      <c r="AB118" s="25">
        <f t="shared" si="10"/>
        <v>0</v>
      </c>
      <c r="AC118" s="24">
        <f t="shared" si="11"/>
        <v>0</v>
      </c>
      <c r="AD118" s="25">
        <f t="shared" si="12"/>
        <v>0</v>
      </c>
      <c r="AE118" s="24">
        <f t="shared" si="13"/>
        <v>0</v>
      </c>
      <c r="AF118" s="26">
        <f t="shared" si="14"/>
        <v>0</v>
      </c>
      <c r="AG118" s="27" cm="1">
        <f t="array" ref="AG118">IFERROR(INDEX(ejecuciones[Column1.presupuestoProyectado],MATCH(1,(ejecuciones[Column1.codigoIndicador]=A118)*(ejecuciones[Column1.fechaDiligenciamiento]=_xlfn.MAXIFS(ejecuciones[Column1.fechaDiligenciamiento],ejecuciones[Column1.codigoIndicador],A118)),0)),0)</f>
        <v>0</v>
      </c>
      <c r="AH118" s="28"/>
      <c r="AI118" s="29" cm="1">
        <f t="array" ref="AI118">IFERROR(INDEX(ejecuciones[Column1.presupuestoEjecutado],MATCH(1,(ejecuciones[Column1.codigoIndicador]=A118)*(ejecuciones[Column1.fechaDiligenciamiento]=_xlfn.MAXIFS(ejecuciones[Column1.fechaDiligenciamiento],ejecuciones[Column1.codigoIndicador],A118)),0)),0)</f>
        <v>0</v>
      </c>
      <c r="AJ118" s="26">
        <f t="shared" si="15"/>
        <v>0</v>
      </c>
    </row>
    <row r="119" spans="1:36" ht="58" x14ac:dyDescent="0.35">
      <c r="A119" s="17">
        <v>118</v>
      </c>
      <c r="B119" s="18" t="s">
        <v>740</v>
      </c>
      <c r="C119" s="18" t="s">
        <v>37</v>
      </c>
      <c r="D119" s="18" t="s">
        <v>22</v>
      </c>
      <c r="E119" s="18" t="s">
        <v>23</v>
      </c>
      <c r="F119" s="18" t="s">
        <v>46</v>
      </c>
      <c r="G119" s="18" t="s">
        <v>571</v>
      </c>
      <c r="H119" s="18" t="s">
        <v>81</v>
      </c>
      <c r="I119" s="18">
        <v>143</v>
      </c>
      <c r="J119" s="18" t="s">
        <v>378</v>
      </c>
      <c r="K119" s="19">
        <v>4502038</v>
      </c>
      <c r="L119" s="20" t="s">
        <v>818</v>
      </c>
      <c r="M119" s="18" t="s">
        <v>1007</v>
      </c>
      <c r="N119" s="18" t="s">
        <v>26</v>
      </c>
      <c r="O119" s="21">
        <v>1</v>
      </c>
      <c r="P119" s="21">
        <v>2023</v>
      </c>
      <c r="Q119" s="21" t="s">
        <v>220</v>
      </c>
      <c r="R119" s="22">
        <v>0.25</v>
      </c>
      <c r="S119" s="21">
        <v>1</v>
      </c>
      <c r="T119" s="23"/>
      <c r="U119" s="24">
        <f t="shared" si="8"/>
        <v>0</v>
      </c>
      <c r="V119" s="23"/>
      <c r="W119" s="24">
        <f t="shared" si="9"/>
        <v>0</v>
      </c>
      <c r="X119" s="23" cm="1">
        <f t="array" ref="X119">IFERROR(INDEX(ejecuciones[Column1.ejecutado],MATCH(1,(ejecuciones[Column1.codigoIndicador]=A119)*(ejecuciones[periodo avance]="Marzo"),0)),0)</f>
        <v>0</v>
      </c>
      <c r="Y119" s="23" cm="1">
        <f t="array" ref="Y119">IFERROR(INDEX(ejecuciones[Column1.ejecutado],MATCH(1,(ejecuciones[Column1.codigoIndicador]=A119)*(ejecuciones[periodo avance]="Junio"),0)),0)</f>
        <v>0</v>
      </c>
      <c r="Z119" s="23" cm="1">
        <f t="array" ref="Z119">IFERROR(INDEX(ejecuciones[Column1.ejecutado],MATCH(1,(ejecuciones[Column1.codigoIndicador]=A119)*(ejecuciones[periodo avance]="Septiembre"),0)),0)</f>
        <v>0</v>
      </c>
      <c r="AA119" s="23" cm="1">
        <f t="array" ref="AA119">IFERROR(INDEX(ejecuciones[Column1.ejecutado],MATCH(1,(ejecuciones[Column1.codigoIndicador]=A119)*(ejecuciones[periodo avance]="Diciembre"),0)),0)</f>
        <v>0</v>
      </c>
      <c r="AB119" s="25">
        <f t="shared" si="10"/>
        <v>0</v>
      </c>
      <c r="AC119" s="24">
        <f t="shared" si="11"/>
        <v>0</v>
      </c>
      <c r="AD119" s="25">
        <f t="shared" si="12"/>
        <v>0</v>
      </c>
      <c r="AE119" s="24">
        <f t="shared" si="13"/>
        <v>0</v>
      </c>
      <c r="AF119" s="26">
        <f t="shared" si="14"/>
        <v>0</v>
      </c>
      <c r="AG119" s="27" cm="1">
        <f t="array" ref="AG119">IFERROR(INDEX(ejecuciones[Column1.presupuestoProyectado],MATCH(1,(ejecuciones[Column1.codigoIndicador]=A119)*(ejecuciones[Column1.fechaDiligenciamiento]=_xlfn.MAXIFS(ejecuciones[Column1.fechaDiligenciamiento],ejecuciones[Column1.codigoIndicador],A119)),0)),0)</f>
        <v>0</v>
      </c>
      <c r="AH119" s="28"/>
      <c r="AI119" s="29" cm="1">
        <f t="array" ref="AI119">IFERROR(INDEX(ejecuciones[Column1.presupuestoEjecutado],MATCH(1,(ejecuciones[Column1.codigoIndicador]=A119)*(ejecuciones[Column1.fechaDiligenciamiento]=_xlfn.MAXIFS(ejecuciones[Column1.fechaDiligenciamiento],ejecuciones[Column1.codigoIndicador],A119)),0)),0)</f>
        <v>0</v>
      </c>
      <c r="AJ119" s="26">
        <f t="shared" si="15"/>
        <v>0</v>
      </c>
    </row>
    <row r="120" spans="1:36" ht="43.5" x14ac:dyDescent="0.35">
      <c r="A120" s="17">
        <v>119</v>
      </c>
      <c r="B120" s="18" t="s">
        <v>740</v>
      </c>
      <c r="C120" s="18" t="s">
        <v>37</v>
      </c>
      <c r="D120" s="18" t="s">
        <v>22</v>
      </c>
      <c r="E120" s="18" t="s">
        <v>23</v>
      </c>
      <c r="F120" s="18" t="s">
        <v>55</v>
      </c>
      <c r="G120" s="18" t="s">
        <v>582</v>
      </c>
      <c r="H120" s="18" t="s">
        <v>81</v>
      </c>
      <c r="I120" s="18">
        <v>144</v>
      </c>
      <c r="J120" s="18" t="s">
        <v>379</v>
      </c>
      <c r="K120" s="19">
        <v>3502019</v>
      </c>
      <c r="L120" s="20" t="s">
        <v>835</v>
      </c>
      <c r="M120" s="18" t="s">
        <v>1029</v>
      </c>
      <c r="N120" s="18" t="s">
        <v>26</v>
      </c>
      <c r="O120" s="21">
        <v>0</v>
      </c>
      <c r="P120" s="21">
        <v>2023</v>
      </c>
      <c r="Q120" s="21" t="s">
        <v>220</v>
      </c>
      <c r="R120" s="22">
        <v>1</v>
      </c>
      <c r="S120" s="21">
        <v>4</v>
      </c>
      <c r="T120" s="23"/>
      <c r="U120" s="24">
        <f t="shared" si="8"/>
        <v>0</v>
      </c>
      <c r="V120" s="23"/>
      <c r="W120" s="24">
        <f t="shared" si="9"/>
        <v>0</v>
      </c>
      <c r="X120" s="23" cm="1">
        <f t="array" ref="X120">IFERROR(INDEX(ejecuciones[Column1.ejecutado],MATCH(1,(ejecuciones[Column1.codigoIndicador]=A120)*(ejecuciones[periodo avance]="Marzo"),0)),0)</f>
        <v>0</v>
      </c>
      <c r="Y120" s="23" cm="1">
        <f t="array" ref="Y120">IFERROR(INDEX(ejecuciones[Column1.ejecutado],MATCH(1,(ejecuciones[Column1.codigoIndicador]=A120)*(ejecuciones[periodo avance]="Junio"),0)),0)</f>
        <v>0</v>
      </c>
      <c r="Z120" s="23" cm="1">
        <f t="array" ref="Z120">IFERROR(INDEX(ejecuciones[Column1.ejecutado],MATCH(1,(ejecuciones[Column1.codigoIndicador]=A120)*(ejecuciones[periodo avance]="Septiembre"),0)),0)</f>
        <v>0</v>
      </c>
      <c r="AA120" s="23" cm="1">
        <f t="array" ref="AA120">IFERROR(INDEX(ejecuciones[Column1.ejecutado],MATCH(1,(ejecuciones[Column1.codigoIndicador]=A120)*(ejecuciones[periodo avance]="Diciembre"),0)),0)</f>
        <v>0</v>
      </c>
      <c r="AB120" s="25">
        <f t="shared" si="10"/>
        <v>0</v>
      </c>
      <c r="AC120" s="24">
        <f t="shared" si="11"/>
        <v>0</v>
      </c>
      <c r="AD120" s="25">
        <f t="shared" si="12"/>
        <v>0</v>
      </c>
      <c r="AE120" s="24">
        <f t="shared" si="13"/>
        <v>0</v>
      </c>
      <c r="AF120" s="26">
        <f t="shared" si="14"/>
        <v>0</v>
      </c>
      <c r="AG120" s="27" cm="1">
        <f t="array" ref="AG120">IFERROR(INDEX(ejecuciones[Column1.presupuestoProyectado],MATCH(1,(ejecuciones[Column1.codigoIndicador]=A120)*(ejecuciones[Column1.fechaDiligenciamiento]=_xlfn.MAXIFS(ejecuciones[Column1.fechaDiligenciamiento],ejecuciones[Column1.codigoIndicador],A120)),0)),0)</f>
        <v>0</v>
      </c>
      <c r="AH120" s="28"/>
      <c r="AI120" s="29" cm="1">
        <f t="array" ref="AI120">IFERROR(INDEX(ejecuciones[Column1.presupuestoEjecutado],MATCH(1,(ejecuciones[Column1.codigoIndicador]=A120)*(ejecuciones[Column1.fechaDiligenciamiento]=_xlfn.MAXIFS(ejecuciones[Column1.fechaDiligenciamiento],ejecuciones[Column1.codigoIndicador],A120)),0)),0)</f>
        <v>0</v>
      </c>
      <c r="AJ120" s="26">
        <f t="shared" si="15"/>
        <v>0</v>
      </c>
    </row>
    <row r="121" spans="1:36" ht="58" x14ac:dyDescent="0.35">
      <c r="A121" s="17">
        <v>120</v>
      </c>
      <c r="B121" s="18" t="s">
        <v>740</v>
      </c>
      <c r="C121" s="18" t="s">
        <v>37</v>
      </c>
      <c r="D121" s="18" t="s">
        <v>22</v>
      </c>
      <c r="E121" s="18" t="s">
        <v>23</v>
      </c>
      <c r="F121" s="18" t="s">
        <v>46</v>
      </c>
      <c r="G121" s="18" t="s">
        <v>571</v>
      </c>
      <c r="H121" s="18" t="s">
        <v>81</v>
      </c>
      <c r="I121" s="18">
        <v>145</v>
      </c>
      <c r="J121" s="18" t="s">
        <v>380</v>
      </c>
      <c r="K121" s="19">
        <v>4502038</v>
      </c>
      <c r="L121" s="20" t="s">
        <v>818</v>
      </c>
      <c r="M121" s="18" t="s">
        <v>1007</v>
      </c>
      <c r="N121" s="18" t="s">
        <v>26</v>
      </c>
      <c r="O121" s="21">
        <v>1</v>
      </c>
      <c r="P121" s="21">
        <v>2023</v>
      </c>
      <c r="Q121" s="21" t="s">
        <v>220</v>
      </c>
      <c r="R121" s="22">
        <v>1</v>
      </c>
      <c r="S121" s="21">
        <v>1</v>
      </c>
      <c r="T121" s="23"/>
      <c r="U121" s="24">
        <f t="shared" si="8"/>
        <v>0</v>
      </c>
      <c r="V121" s="23"/>
      <c r="W121" s="24">
        <f t="shared" si="9"/>
        <v>0</v>
      </c>
      <c r="X121" s="23" cm="1">
        <f t="array" ref="X121">IFERROR(INDEX(ejecuciones[Column1.ejecutado],MATCH(1,(ejecuciones[Column1.codigoIndicador]=A121)*(ejecuciones[periodo avance]="Marzo"),0)),0)</f>
        <v>0</v>
      </c>
      <c r="Y121" s="23" cm="1">
        <f t="array" ref="Y121">IFERROR(INDEX(ejecuciones[Column1.ejecutado],MATCH(1,(ejecuciones[Column1.codigoIndicador]=A121)*(ejecuciones[periodo avance]="Junio"),0)),0)</f>
        <v>0</v>
      </c>
      <c r="Z121" s="23" cm="1">
        <f t="array" ref="Z121">IFERROR(INDEX(ejecuciones[Column1.ejecutado],MATCH(1,(ejecuciones[Column1.codigoIndicador]=A121)*(ejecuciones[periodo avance]="Septiembre"),0)),0)</f>
        <v>0</v>
      </c>
      <c r="AA121" s="23" cm="1">
        <f t="array" ref="AA121">IFERROR(INDEX(ejecuciones[Column1.ejecutado],MATCH(1,(ejecuciones[Column1.codigoIndicador]=A121)*(ejecuciones[periodo avance]="Diciembre"),0)),0)</f>
        <v>0</v>
      </c>
      <c r="AB121" s="25">
        <f t="shared" si="10"/>
        <v>0</v>
      </c>
      <c r="AC121" s="24">
        <f t="shared" si="11"/>
        <v>0</v>
      </c>
      <c r="AD121" s="25">
        <f t="shared" si="12"/>
        <v>0</v>
      </c>
      <c r="AE121" s="24">
        <f t="shared" si="13"/>
        <v>0</v>
      </c>
      <c r="AF121" s="26">
        <f t="shared" si="14"/>
        <v>0</v>
      </c>
      <c r="AG121" s="27" cm="1">
        <f t="array" ref="AG121">IFERROR(INDEX(ejecuciones[Column1.presupuestoProyectado],MATCH(1,(ejecuciones[Column1.codigoIndicador]=A121)*(ejecuciones[Column1.fechaDiligenciamiento]=_xlfn.MAXIFS(ejecuciones[Column1.fechaDiligenciamiento],ejecuciones[Column1.codigoIndicador],A121)),0)),0)</f>
        <v>0</v>
      </c>
      <c r="AH121" s="28"/>
      <c r="AI121" s="29" cm="1">
        <f t="array" ref="AI121">IFERROR(INDEX(ejecuciones[Column1.presupuestoEjecutado],MATCH(1,(ejecuciones[Column1.codigoIndicador]=A121)*(ejecuciones[Column1.fechaDiligenciamiento]=_xlfn.MAXIFS(ejecuciones[Column1.fechaDiligenciamiento],ejecuciones[Column1.codigoIndicador],A121)),0)),0)</f>
        <v>0</v>
      </c>
      <c r="AJ121" s="26">
        <f t="shared" si="15"/>
        <v>0</v>
      </c>
    </row>
    <row r="122" spans="1:36" ht="87" x14ac:dyDescent="0.35">
      <c r="A122" s="17">
        <v>121</v>
      </c>
      <c r="B122" s="18" t="s">
        <v>740</v>
      </c>
      <c r="C122" s="18" t="s">
        <v>37</v>
      </c>
      <c r="D122" s="18" t="s">
        <v>22</v>
      </c>
      <c r="E122" s="18" t="s">
        <v>23</v>
      </c>
      <c r="F122" s="18" t="s">
        <v>44</v>
      </c>
      <c r="G122" s="18" t="s">
        <v>569</v>
      </c>
      <c r="H122" s="18" t="s">
        <v>81</v>
      </c>
      <c r="I122" s="18">
        <v>146</v>
      </c>
      <c r="J122" s="18" t="s">
        <v>381</v>
      </c>
      <c r="K122" s="19">
        <v>4001031</v>
      </c>
      <c r="L122" s="20" t="s">
        <v>836</v>
      </c>
      <c r="M122" s="18" t="s">
        <v>1030</v>
      </c>
      <c r="N122" s="18" t="s">
        <v>26</v>
      </c>
      <c r="O122" s="21">
        <v>0</v>
      </c>
      <c r="P122" s="21">
        <v>2023</v>
      </c>
      <c r="Q122" s="21" t="s">
        <v>220</v>
      </c>
      <c r="R122" s="22">
        <v>10</v>
      </c>
      <c r="S122" s="21">
        <v>40</v>
      </c>
      <c r="T122" s="23"/>
      <c r="U122" s="24">
        <f t="shared" si="8"/>
        <v>0</v>
      </c>
      <c r="V122" s="23"/>
      <c r="W122" s="24">
        <f t="shared" si="9"/>
        <v>0</v>
      </c>
      <c r="X122" s="23" cm="1">
        <f t="array" ref="X122">IFERROR(INDEX(ejecuciones[Column1.ejecutado],MATCH(1,(ejecuciones[Column1.codigoIndicador]=A122)*(ejecuciones[periodo avance]="Marzo"),0)),0)</f>
        <v>0</v>
      </c>
      <c r="Y122" s="23" cm="1">
        <f t="array" ref="Y122">IFERROR(INDEX(ejecuciones[Column1.ejecutado],MATCH(1,(ejecuciones[Column1.codigoIndicador]=A122)*(ejecuciones[periodo avance]="Junio"),0)),0)</f>
        <v>0</v>
      </c>
      <c r="Z122" s="23" cm="1">
        <f t="array" ref="Z122">IFERROR(INDEX(ejecuciones[Column1.ejecutado],MATCH(1,(ejecuciones[Column1.codigoIndicador]=A122)*(ejecuciones[periodo avance]="Septiembre"),0)),0)</f>
        <v>0</v>
      </c>
      <c r="AA122" s="23" cm="1">
        <f t="array" ref="AA122">IFERROR(INDEX(ejecuciones[Column1.ejecutado],MATCH(1,(ejecuciones[Column1.codigoIndicador]=A122)*(ejecuciones[periodo avance]="Diciembre"),0)),0)</f>
        <v>0</v>
      </c>
      <c r="AB122" s="25">
        <f t="shared" si="10"/>
        <v>0</v>
      </c>
      <c r="AC122" s="24">
        <f t="shared" si="11"/>
        <v>0</v>
      </c>
      <c r="AD122" s="25">
        <f t="shared" si="12"/>
        <v>0</v>
      </c>
      <c r="AE122" s="24">
        <f t="shared" si="13"/>
        <v>0</v>
      </c>
      <c r="AF122" s="26">
        <f t="shared" si="14"/>
        <v>0</v>
      </c>
      <c r="AG122" s="27" cm="1">
        <f t="array" ref="AG122">IFERROR(INDEX(ejecuciones[Column1.presupuestoProyectado],MATCH(1,(ejecuciones[Column1.codigoIndicador]=A122)*(ejecuciones[Column1.fechaDiligenciamiento]=_xlfn.MAXIFS(ejecuciones[Column1.fechaDiligenciamiento],ejecuciones[Column1.codigoIndicador],A122)),0)),0)</f>
        <v>0</v>
      </c>
      <c r="AH122" s="28"/>
      <c r="AI122" s="29" cm="1">
        <f t="array" ref="AI122">IFERROR(INDEX(ejecuciones[Column1.presupuestoEjecutado],MATCH(1,(ejecuciones[Column1.codigoIndicador]=A122)*(ejecuciones[Column1.fechaDiligenciamiento]=_xlfn.MAXIFS(ejecuciones[Column1.fechaDiligenciamiento],ejecuciones[Column1.codigoIndicador],A122)),0)),0)</f>
        <v>0</v>
      </c>
      <c r="AJ122" s="26">
        <f t="shared" si="15"/>
        <v>0</v>
      </c>
    </row>
    <row r="123" spans="1:36" ht="87" x14ac:dyDescent="0.35">
      <c r="A123" s="17">
        <v>122</v>
      </c>
      <c r="B123" s="18" t="s">
        <v>736</v>
      </c>
      <c r="C123" s="18" t="s">
        <v>37</v>
      </c>
      <c r="D123" s="18" t="s">
        <v>22</v>
      </c>
      <c r="E123" s="18" t="s">
        <v>23</v>
      </c>
      <c r="F123" s="18" t="s">
        <v>44</v>
      </c>
      <c r="G123" s="18" t="s">
        <v>569</v>
      </c>
      <c r="H123" s="18" t="s">
        <v>81</v>
      </c>
      <c r="I123" s="18">
        <v>147</v>
      </c>
      <c r="J123" s="18" t="s">
        <v>382</v>
      </c>
      <c r="K123" s="19">
        <v>4001032</v>
      </c>
      <c r="L123" s="20" t="s">
        <v>773</v>
      </c>
      <c r="M123" s="18" t="s">
        <v>965</v>
      </c>
      <c r="N123" s="18" t="s">
        <v>26</v>
      </c>
      <c r="O123" s="21">
        <v>0</v>
      </c>
      <c r="P123" s="21">
        <v>2023</v>
      </c>
      <c r="Q123" s="21" t="s">
        <v>220</v>
      </c>
      <c r="R123" s="22">
        <v>10</v>
      </c>
      <c r="S123" s="21">
        <v>40</v>
      </c>
      <c r="T123" s="23"/>
      <c r="U123" s="24">
        <f t="shared" si="8"/>
        <v>0</v>
      </c>
      <c r="V123" s="23"/>
      <c r="W123" s="24">
        <f t="shared" si="9"/>
        <v>0</v>
      </c>
      <c r="X123" s="23" cm="1">
        <f t="array" ref="X123">IFERROR(INDEX(ejecuciones[Column1.ejecutado],MATCH(1,(ejecuciones[Column1.codigoIndicador]=A123)*(ejecuciones[periodo avance]="Marzo"),0)),0)</f>
        <v>0</v>
      </c>
      <c r="Y123" s="23" cm="1">
        <f t="array" ref="Y123">IFERROR(INDEX(ejecuciones[Column1.ejecutado],MATCH(1,(ejecuciones[Column1.codigoIndicador]=A123)*(ejecuciones[periodo avance]="Junio"),0)),0)</f>
        <v>0</v>
      </c>
      <c r="Z123" s="23" cm="1">
        <f t="array" ref="Z123">IFERROR(INDEX(ejecuciones[Column1.ejecutado],MATCH(1,(ejecuciones[Column1.codigoIndicador]=A123)*(ejecuciones[periodo avance]="Septiembre"),0)),0)</f>
        <v>0</v>
      </c>
      <c r="AA123" s="23" cm="1">
        <f t="array" ref="AA123">IFERROR(INDEX(ejecuciones[Column1.ejecutado],MATCH(1,(ejecuciones[Column1.codigoIndicador]=A123)*(ejecuciones[periodo avance]="Diciembre"),0)),0)</f>
        <v>0</v>
      </c>
      <c r="AB123" s="25">
        <f t="shared" si="10"/>
        <v>0</v>
      </c>
      <c r="AC123" s="24">
        <f t="shared" si="11"/>
        <v>0</v>
      </c>
      <c r="AD123" s="25">
        <f t="shared" si="12"/>
        <v>0</v>
      </c>
      <c r="AE123" s="24">
        <f t="shared" si="13"/>
        <v>0</v>
      </c>
      <c r="AF123" s="26">
        <f t="shared" si="14"/>
        <v>0</v>
      </c>
      <c r="AG123" s="27" cm="1">
        <f t="array" ref="AG123">IFERROR(INDEX(ejecuciones[Column1.presupuestoProyectado],MATCH(1,(ejecuciones[Column1.codigoIndicador]=A123)*(ejecuciones[Column1.fechaDiligenciamiento]=_xlfn.MAXIFS(ejecuciones[Column1.fechaDiligenciamiento],ejecuciones[Column1.codigoIndicador],A123)),0)),0)</f>
        <v>0</v>
      </c>
      <c r="AH123" s="28"/>
      <c r="AI123" s="29" cm="1">
        <f t="array" ref="AI123">IFERROR(INDEX(ejecuciones[Column1.presupuestoEjecutado],MATCH(1,(ejecuciones[Column1.codigoIndicador]=A123)*(ejecuciones[Column1.fechaDiligenciamiento]=_xlfn.MAXIFS(ejecuciones[Column1.fechaDiligenciamiento],ejecuciones[Column1.codigoIndicador],A123)),0)),0)</f>
        <v>0</v>
      </c>
      <c r="AJ123" s="26">
        <f t="shared" si="15"/>
        <v>0</v>
      </c>
    </row>
    <row r="124" spans="1:36" ht="130.5" x14ac:dyDescent="0.35">
      <c r="A124" s="17">
        <v>123</v>
      </c>
      <c r="B124" s="18" t="s">
        <v>740</v>
      </c>
      <c r="C124" s="18" t="s">
        <v>37</v>
      </c>
      <c r="D124" s="18" t="s">
        <v>22</v>
      </c>
      <c r="E124" s="18" t="s">
        <v>23</v>
      </c>
      <c r="F124" s="18" t="s">
        <v>56</v>
      </c>
      <c r="G124" s="18" t="s">
        <v>597</v>
      </c>
      <c r="H124" s="18" t="s">
        <v>81</v>
      </c>
      <c r="I124" s="18">
        <v>148</v>
      </c>
      <c r="J124" s="18" t="s">
        <v>383</v>
      </c>
      <c r="K124" s="19">
        <v>1704017</v>
      </c>
      <c r="L124" s="20" t="s">
        <v>837</v>
      </c>
      <c r="M124" s="18" t="s">
        <v>1031</v>
      </c>
      <c r="N124" s="18" t="s">
        <v>26</v>
      </c>
      <c r="O124" s="21">
        <v>4</v>
      </c>
      <c r="P124" s="21">
        <v>2023</v>
      </c>
      <c r="Q124" s="21" t="s">
        <v>220</v>
      </c>
      <c r="R124" s="22">
        <v>2</v>
      </c>
      <c r="S124" s="21">
        <v>8</v>
      </c>
      <c r="T124" s="23"/>
      <c r="U124" s="24">
        <f t="shared" si="8"/>
        <v>0</v>
      </c>
      <c r="V124" s="23"/>
      <c r="W124" s="24">
        <f t="shared" si="9"/>
        <v>0</v>
      </c>
      <c r="X124" s="23" cm="1">
        <f t="array" ref="X124">IFERROR(INDEX(ejecuciones[Column1.ejecutado],MATCH(1,(ejecuciones[Column1.codigoIndicador]=A124)*(ejecuciones[periodo avance]="Marzo"),0)),0)</f>
        <v>0</v>
      </c>
      <c r="Y124" s="23" cm="1">
        <f t="array" ref="Y124">IFERROR(INDEX(ejecuciones[Column1.ejecutado],MATCH(1,(ejecuciones[Column1.codigoIndicador]=A124)*(ejecuciones[periodo avance]="Junio"),0)),0)</f>
        <v>0</v>
      </c>
      <c r="Z124" s="23" cm="1">
        <f t="array" ref="Z124">IFERROR(INDEX(ejecuciones[Column1.ejecutado],MATCH(1,(ejecuciones[Column1.codigoIndicador]=A124)*(ejecuciones[periodo avance]="Septiembre"),0)),0)</f>
        <v>0</v>
      </c>
      <c r="AA124" s="23" cm="1">
        <f t="array" ref="AA124">IFERROR(INDEX(ejecuciones[Column1.ejecutado],MATCH(1,(ejecuciones[Column1.codigoIndicador]=A124)*(ejecuciones[periodo avance]="Diciembre"),0)),0)</f>
        <v>0</v>
      </c>
      <c r="AB124" s="25">
        <f t="shared" si="10"/>
        <v>0</v>
      </c>
      <c r="AC124" s="24">
        <f t="shared" si="11"/>
        <v>0</v>
      </c>
      <c r="AD124" s="25">
        <f t="shared" si="12"/>
        <v>0</v>
      </c>
      <c r="AE124" s="24">
        <f t="shared" si="13"/>
        <v>0</v>
      </c>
      <c r="AF124" s="26">
        <f t="shared" si="14"/>
        <v>0</v>
      </c>
      <c r="AG124" s="27" cm="1">
        <f t="array" ref="AG124">IFERROR(INDEX(ejecuciones[Column1.presupuestoProyectado],MATCH(1,(ejecuciones[Column1.codigoIndicador]=A124)*(ejecuciones[Column1.fechaDiligenciamiento]=_xlfn.MAXIFS(ejecuciones[Column1.fechaDiligenciamiento],ejecuciones[Column1.codigoIndicador],A124)),0)),0)</f>
        <v>0</v>
      </c>
      <c r="AH124" s="28"/>
      <c r="AI124" s="29" cm="1">
        <f t="array" ref="AI124">IFERROR(INDEX(ejecuciones[Column1.presupuestoEjecutado],MATCH(1,(ejecuciones[Column1.codigoIndicador]=A124)*(ejecuciones[Column1.fechaDiligenciamiento]=_xlfn.MAXIFS(ejecuciones[Column1.fechaDiligenciamiento],ejecuciones[Column1.codigoIndicador],A124)),0)),0)</f>
        <v>0</v>
      </c>
      <c r="AJ124" s="26">
        <f t="shared" si="15"/>
        <v>0</v>
      </c>
    </row>
    <row r="125" spans="1:36" ht="72.5" x14ac:dyDescent="0.35">
      <c r="A125" s="17">
        <v>124</v>
      </c>
      <c r="B125" s="18" t="s">
        <v>740</v>
      </c>
      <c r="C125" s="18" t="s">
        <v>37</v>
      </c>
      <c r="D125" s="18" t="s">
        <v>22</v>
      </c>
      <c r="E125" s="18" t="s">
        <v>23</v>
      </c>
      <c r="F125" s="18" t="s">
        <v>24</v>
      </c>
      <c r="G125" s="18" t="s">
        <v>23</v>
      </c>
      <c r="H125" s="18" t="s">
        <v>81</v>
      </c>
      <c r="I125" s="18">
        <v>149</v>
      </c>
      <c r="J125" s="18" t="s">
        <v>384</v>
      </c>
      <c r="K125" s="19" t="s">
        <v>151</v>
      </c>
      <c r="L125" s="20" t="s">
        <v>838</v>
      </c>
      <c r="M125" s="18" t="s">
        <v>1032</v>
      </c>
      <c r="N125" s="18" t="s">
        <v>1160</v>
      </c>
      <c r="O125" s="21">
        <v>140</v>
      </c>
      <c r="P125" s="21">
        <v>2023</v>
      </c>
      <c r="Q125" s="21" t="s">
        <v>220</v>
      </c>
      <c r="R125" s="22">
        <v>36</v>
      </c>
      <c r="S125" s="21">
        <v>140</v>
      </c>
      <c r="T125" s="23"/>
      <c r="U125" s="24">
        <f t="shared" si="8"/>
        <v>0</v>
      </c>
      <c r="V125" s="23"/>
      <c r="W125" s="24">
        <f t="shared" si="9"/>
        <v>0</v>
      </c>
      <c r="X125" s="23" cm="1">
        <f t="array" ref="X125">IFERROR(INDEX(ejecuciones[Column1.ejecutado],MATCH(1,(ejecuciones[Column1.codigoIndicador]=A125)*(ejecuciones[periodo avance]="Marzo"),0)),0)</f>
        <v>0</v>
      </c>
      <c r="Y125" s="23" cm="1">
        <f t="array" ref="Y125">IFERROR(INDEX(ejecuciones[Column1.ejecutado],MATCH(1,(ejecuciones[Column1.codigoIndicador]=A125)*(ejecuciones[periodo avance]="Junio"),0)),0)</f>
        <v>0</v>
      </c>
      <c r="Z125" s="23" cm="1">
        <f t="array" ref="Z125">IFERROR(INDEX(ejecuciones[Column1.ejecutado],MATCH(1,(ejecuciones[Column1.codigoIndicador]=A125)*(ejecuciones[periodo avance]="Septiembre"),0)),0)</f>
        <v>0</v>
      </c>
      <c r="AA125" s="23" cm="1">
        <f t="array" ref="AA125">IFERROR(INDEX(ejecuciones[Column1.ejecutado],MATCH(1,(ejecuciones[Column1.codigoIndicador]=A125)*(ejecuciones[periodo avance]="Diciembre"),0)),0)</f>
        <v>0</v>
      </c>
      <c r="AB125" s="25">
        <f t="shared" si="10"/>
        <v>0</v>
      </c>
      <c r="AC125" s="24">
        <f t="shared" si="11"/>
        <v>0</v>
      </c>
      <c r="AD125" s="25">
        <f t="shared" si="12"/>
        <v>0</v>
      </c>
      <c r="AE125" s="24">
        <f t="shared" si="13"/>
        <v>0</v>
      </c>
      <c r="AF125" s="26">
        <f t="shared" si="14"/>
        <v>0</v>
      </c>
      <c r="AG125" s="27" cm="1">
        <f t="array" ref="AG125">IFERROR(INDEX(ejecuciones[Column1.presupuestoProyectado],MATCH(1,(ejecuciones[Column1.codigoIndicador]=A125)*(ejecuciones[Column1.fechaDiligenciamiento]=_xlfn.MAXIFS(ejecuciones[Column1.fechaDiligenciamiento],ejecuciones[Column1.codigoIndicador],A125)),0)),0)</f>
        <v>0</v>
      </c>
      <c r="AH125" s="28"/>
      <c r="AI125" s="29" cm="1">
        <f t="array" ref="AI125">IFERROR(INDEX(ejecuciones[Column1.presupuestoEjecutado],MATCH(1,(ejecuciones[Column1.codigoIndicador]=A125)*(ejecuciones[Column1.fechaDiligenciamiento]=_xlfn.MAXIFS(ejecuciones[Column1.fechaDiligenciamiento],ejecuciones[Column1.codigoIndicador],A125)),0)),0)</f>
        <v>0</v>
      </c>
      <c r="AJ125" s="26">
        <f t="shared" si="15"/>
        <v>0</v>
      </c>
    </row>
    <row r="126" spans="1:36" ht="43.5" x14ac:dyDescent="0.35">
      <c r="A126" s="17">
        <v>125</v>
      </c>
      <c r="B126" s="18" t="s">
        <v>740</v>
      </c>
      <c r="C126" s="18" t="s">
        <v>37</v>
      </c>
      <c r="D126" s="18" t="s">
        <v>22</v>
      </c>
      <c r="E126" s="18" t="s">
        <v>23</v>
      </c>
      <c r="F126" s="18" t="s">
        <v>24</v>
      </c>
      <c r="G126" s="18" t="s">
        <v>23</v>
      </c>
      <c r="H126" s="18" t="s">
        <v>81</v>
      </c>
      <c r="I126" s="18">
        <v>150</v>
      </c>
      <c r="J126" s="18" t="s">
        <v>385</v>
      </c>
      <c r="K126" s="19" t="s">
        <v>151</v>
      </c>
      <c r="L126" s="20" t="s">
        <v>838</v>
      </c>
      <c r="M126" s="18" t="s">
        <v>1032</v>
      </c>
      <c r="N126" s="18" t="s">
        <v>1160</v>
      </c>
      <c r="O126" s="21">
        <v>40</v>
      </c>
      <c r="P126" s="21">
        <v>2023</v>
      </c>
      <c r="Q126" s="21" t="s">
        <v>220</v>
      </c>
      <c r="R126" s="22">
        <v>10</v>
      </c>
      <c r="S126" s="21">
        <v>45</v>
      </c>
      <c r="T126" s="23"/>
      <c r="U126" s="24">
        <f t="shared" si="8"/>
        <v>0</v>
      </c>
      <c r="V126" s="23"/>
      <c r="W126" s="24">
        <f t="shared" si="9"/>
        <v>0</v>
      </c>
      <c r="X126" s="23" cm="1">
        <f t="array" ref="X126">IFERROR(INDEX(ejecuciones[Column1.ejecutado],MATCH(1,(ejecuciones[Column1.codigoIndicador]=A126)*(ejecuciones[periodo avance]="Marzo"),0)),0)</f>
        <v>0</v>
      </c>
      <c r="Y126" s="23" cm="1">
        <f t="array" ref="Y126">IFERROR(INDEX(ejecuciones[Column1.ejecutado],MATCH(1,(ejecuciones[Column1.codigoIndicador]=A126)*(ejecuciones[periodo avance]="Junio"),0)),0)</f>
        <v>0</v>
      </c>
      <c r="Z126" s="23" cm="1">
        <f t="array" ref="Z126">IFERROR(INDEX(ejecuciones[Column1.ejecutado],MATCH(1,(ejecuciones[Column1.codigoIndicador]=A126)*(ejecuciones[periodo avance]="Septiembre"),0)),0)</f>
        <v>0</v>
      </c>
      <c r="AA126" s="23" cm="1">
        <f t="array" ref="AA126">IFERROR(INDEX(ejecuciones[Column1.ejecutado],MATCH(1,(ejecuciones[Column1.codigoIndicador]=A126)*(ejecuciones[periodo avance]="Diciembre"),0)),0)</f>
        <v>0</v>
      </c>
      <c r="AB126" s="25">
        <f t="shared" si="10"/>
        <v>0</v>
      </c>
      <c r="AC126" s="24">
        <f t="shared" si="11"/>
        <v>0</v>
      </c>
      <c r="AD126" s="25">
        <f t="shared" si="12"/>
        <v>0</v>
      </c>
      <c r="AE126" s="24">
        <f t="shared" si="13"/>
        <v>0</v>
      </c>
      <c r="AF126" s="26">
        <f t="shared" si="14"/>
        <v>0</v>
      </c>
      <c r="AG126" s="27" cm="1">
        <f t="array" ref="AG126">IFERROR(INDEX(ejecuciones[Column1.presupuestoProyectado],MATCH(1,(ejecuciones[Column1.codigoIndicador]=A126)*(ejecuciones[Column1.fechaDiligenciamiento]=_xlfn.MAXIFS(ejecuciones[Column1.fechaDiligenciamiento],ejecuciones[Column1.codigoIndicador],A126)),0)),0)</f>
        <v>0</v>
      </c>
      <c r="AH126" s="28"/>
      <c r="AI126" s="29" cm="1">
        <f t="array" ref="AI126">IFERROR(INDEX(ejecuciones[Column1.presupuestoEjecutado],MATCH(1,(ejecuciones[Column1.codigoIndicador]=A126)*(ejecuciones[Column1.fechaDiligenciamiento]=_xlfn.MAXIFS(ejecuciones[Column1.fechaDiligenciamiento],ejecuciones[Column1.codigoIndicador],A126)),0)),0)</f>
        <v>0</v>
      </c>
      <c r="AJ126" s="26">
        <f t="shared" si="15"/>
        <v>0</v>
      </c>
    </row>
    <row r="127" spans="1:36" ht="43.5" x14ac:dyDescent="0.35">
      <c r="A127" s="17">
        <v>126</v>
      </c>
      <c r="B127" s="18" t="s">
        <v>740</v>
      </c>
      <c r="C127" s="18" t="s">
        <v>37</v>
      </c>
      <c r="D127" s="18" t="s">
        <v>22</v>
      </c>
      <c r="E127" s="18" t="s">
        <v>23</v>
      </c>
      <c r="F127" s="18" t="s">
        <v>24</v>
      </c>
      <c r="G127" s="18" t="s">
        <v>23</v>
      </c>
      <c r="H127" s="18" t="s">
        <v>81</v>
      </c>
      <c r="I127" s="18">
        <v>151</v>
      </c>
      <c r="J127" s="18" t="s">
        <v>386</v>
      </c>
      <c r="K127" s="19" t="s">
        <v>151</v>
      </c>
      <c r="L127" s="20" t="s">
        <v>838</v>
      </c>
      <c r="M127" s="18" t="s">
        <v>1033</v>
      </c>
      <c r="N127" s="18" t="s">
        <v>1160</v>
      </c>
      <c r="O127" s="21">
        <v>4</v>
      </c>
      <c r="P127" s="21">
        <v>2023</v>
      </c>
      <c r="Q127" s="21" t="s">
        <v>220</v>
      </c>
      <c r="R127" s="22">
        <v>1</v>
      </c>
      <c r="S127" s="21">
        <v>4</v>
      </c>
      <c r="T127" s="23"/>
      <c r="U127" s="24">
        <f t="shared" si="8"/>
        <v>0</v>
      </c>
      <c r="V127" s="23"/>
      <c r="W127" s="24">
        <f t="shared" si="9"/>
        <v>0</v>
      </c>
      <c r="X127" s="23" cm="1">
        <f t="array" ref="X127">IFERROR(INDEX(ejecuciones[Column1.ejecutado],MATCH(1,(ejecuciones[Column1.codigoIndicador]=A127)*(ejecuciones[periodo avance]="Marzo"),0)),0)</f>
        <v>0</v>
      </c>
      <c r="Y127" s="23" cm="1">
        <f t="array" ref="Y127">IFERROR(INDEX(ejecuciones[Column1.ejecutado],MATCH(1,(ejecuciones[Column1.codigoIndicador]=A127)*(ejecuciones[periodo avance]="Junio"),0)),0)</f>
        <v>0</v>
      </c>
      <c r="Z127" s="23" cm="1">
        <f t="array" ref="Z127">IFERROR(INDEX(ejecuciones[Column1.ejecutado],MATCH(1,(ejecuciones[Column1.codigoIndicador]=A127)*(ejecuciones[periodo avance]="Septiembre"),0)),0)</f>
        <v>0</v>
      </c>
      <c r="AA127" s="23" cm="1">
        <f t="array" ref="AA127">IFERROR(INDEX(ejecuciones[Column1.ejecutado],MATCH(1,(ejecuciones[Column1.codigoIndicador]=A127)*(ejecuciones[periodo avance]="Diciembre"),0)),0)</f>
        <v>0</v>
      </c>
      <c r="AB127" s="25">
        <f t="shared" si="10"/>
        <v>0</v>
      </c>
      <c r="AC127" s="24">
        <f t="shared" si="11"/>
        <v>0</v>
      </c>
      <c r="AD127" s="25">
        <f t="shared" si="12"/>
        <v>0</v>
      </c>
      <c r="AE127" s="24">
        <f t="shared" si="13"/>
        <v>0</v>
      </c>
      <c r="AF127" s="26">
        <f t="shared" si="14"/>
        <v>0</v>
      </c>
      <c r="AG127" s="27" cm="1">
        <f t="array" ref="AG127">IFERROR(INDEX(ejecuciones[Column1.presupuestoProyectado],MATCH(1,(ejecuciones[Column1.codigoIndicador]=A127)*(ejecuciones[Column1.fechaDiligenciamiento]=_xlfn.MAXIFS(ejecuciones[Column1.fechaDiligenciamiento],ejecuciones[Column1.codigoIndicador],A127)),0)),0)</f>
        <v>0</v>
      </c>
      <c r="AH127" s="28"/>
      <c r="AI127" s="29" cm="1">
        <f t="array" ref="AI127">IFERROR(INDEX(ejecuciones[Column1.presupuestoEjecutado],MATCH(1,(ejecuciones[Column1.codigoIndicador]=A127)*(ejecuciones[Column1.fechaDiligenciamiento]=_xlfn.MAXIFS(ejecuciones[Column1.fechaDiligenciamiento],ejecuciones[Column1.codigoIndicador],A127)),0)),0)</f>
        <v>0</v>
      </c>
      <c r="AJ127" s="26">
        <f t="shared" si="15"/>
        <v>0</v>
      </c>
    </row>
    <row r="128" spans="1:36" ht="58" x14ac:dyDescent="0.35">
      <c r="A128" s="17">
        <v>127</v>
      </c>
      <c r="B128" s="18" t="s">
        <v>740</v>
      </c>
      <c r="C128" s="18" t="s">
        <v>37</v>
      </c>
      <c r="D128" s="18" t="s">
        <v>22</v>
      </c>
      <c r="E128" s="18" t="s">
        <v>23</v>
      </c>
      <c r="F128" s="18" t="s">
        <v>24</v>
      </c>
      <c r="G128" s="18" t="s">
        <v>23</v>
      </c>
      <c r="H128" s="18" t="s">
        <v>81</v>
      </c>
      <c r="I128" s="18">
        <v>152</v>
      </c>
      <c r="J128" s="18" t="s">
        <v>387</v>
      </c>
      <c r="K128" s="19" t="s">
        <v>151</v>
      </c>
      <c r="L128" s="20" t="s">
        <v>838</v>
      </c>
      <c r="M128" s="18" t="s">
        <v>1032</v>
      </c>
      <c r="N128" s="18" t="s">
        <v>1160</v>
      </c>
      <c r="O128" s="21">
        <v>60</v>
      </c>
      <c r="P128" s="21">
        <v>2023</v>
      </c>
      <c r="Q128" s="21" t="s">
        <v>220</v>
      </c>
      <c r="R128" s="22">
        <v>15</v>
      </c>
      <c r="S128" s="21">
        <v>60</v>
      </c>
      <c r="T128" s="23"/>
      <c r="U128" s="24">
        <f t="shared" si="8"/>
        <v>0</v>
      </c>
      <c r="V128" s="23"/>
      <c r="W128" s="24">
        <f t="shared" si="9"/>
        <v>0</v>
      </c>
      <c r="X128" s="23" cm="1">
        <f t="array" ref="X128">IFERROR(INDEX(ejecuciones[Column1.ejecutado],MATCH(1,(ejecuciones[Column1.codigoIndicador]=A128)*(ejecuciones[periodo avance]="Marzo"),0)),0)</f>
        <v>0</v>
      </c>
      <c r="Y128" s="23" cm="1">
        <f t="array" ref="Y128">IFERROR(INDEX(ejecuciones[Column1.ejecutado],MATCH(1,(ejecuciones[Column1.codigoIndicador]=A128)*(ejecuciones[periodo avance]="Junio"),0)),0)</f>
        <v>0</v>
      </c>
      <c r="Z128" s="23" cm="1">
        <f t="array" ref="Z128">IFERROR(INDEX(ejecuciones[Column1.ejecutado],MATCH(1,(ejecuciones[Column1.codigoIndicador]=A128)*(ejecuciones[periodo avance]="Septiembre"),0)),0)</f>
        <v>0</v>
      </c>
      <c r="AA128" s="23" cm="1">
        <f t="array" ref="AA128">IFERROR(INDEX(ejecuciones[Column1.ejecutado],MATCH(1,(ejecuciones[Column1.codigoIndicador]=A128)*(ejecuciones[periodo avance]="Diciembre"),0)),0)</f>
        <v>0</v>
      </c>
      <c r="AB128" s="25">
        <f t="shared" si="10"/>
        <v>0</v>
      </c>
      <c r="AC128" s="24">
        <f t="shared" si="11"/>
        <v>0</v>
      </c>
      <c r="AD128" s="25">
        <f t="shared" si="12"/>
        <v>0</v>
      </c>
      <c r="AE128" s="24">
        <f t="shared" si="13"/>
        <v>0</v>
      </c>
      <c r="AF128" s="26">
        <f t="shared" si="14"/>
        <v>0</v>
      </c>
      <c r="AG128" s="27" cm="1">
        <f t="array" ref="AG128">IFERROR(INDEX(ejecuciones[Column1.presupuestoProyectado],MATCH(1,(ejecuciones[Column1.codigoIndicador]=A128)*(ejecuciones[Column1.fechaDiligenciamiento]=_xlfn.MAXIFS(ejecuciones[Column1.fechaDiligenciamiento],ejecuciones[Column1.codigoIndicador],A128)),0)),0)</f>
        <v>0</v>
      </c>
      <c r="AH128" s="28"/>
      <c r="AI128" s="29" cm="1">
        <f t="array" ref="AI128">IFERROR(INDEX(ejecuciones[Column1.presupuestoEjecutado],MATCH(1,(ejecuciones[Column1.codigoIndicador]=A128)*(ejecuciones[Column1.fechaDiligenciamiento]=_xlfn.MAXIFS(ejecuciones[Column1.fechaDiligenciamiento],ejecuciones[Column1.codigoIndicador],A128)),0)),0)</f>
        <v>0</v>
      </c>
      <c r="AJ128" s="26">
        <f t="shared" si="15"/>
        <v>0</v>
      </c>
    </row>
    <row r="129" spans="1:36" ht="72.5" x14ac:dyDescent="0.35">
      <c r="A129" s="17">
        <v>128</v>
      </c>
      <c r="B129" s="18" t="s">
        <v>740</v>
      </c>
      <c r="C129" s="18" t="s">
        <v>37</v>
      </c>
      <c r="D129" s="18" t="s">
        <v>22</v>
      </c>
      <c r="E129" s="18" t="s">
        <v>23</v>
      </c>
      <c r="F129" s="18" t="s">
        <v>24</v>
      </c>
      <c r="G129" s="18" t="s">
        <v>23</v>
      </c>
      <c r="H129" s="18" t="s">
        <v>81</v>
      </c>
      <c r="I129" s="18">
        <v>153</v>
      </c>
      <c r="J129" s="18" t="s">
        <v>388</v>
      </c>
      <c r="K129" s="19" t="s">
        <v>151</v>
      </c>
      <c r="L129" s="20" t="s">
        <v>838</v>
      </c>
      <c r="M129" s="18" t="s">
        <v>1032</v>
      </c>
      <c r="N129" s="18" t="s">
        <v>1160</v>
      </c>
      <c r="O129" s="21">
        <v>35</v>
      </c>
      <c r="P129" s="21">
        <v>2023</v>
      </c>
      <c r="Q129" s="21" t="s">
        <v>220</v>
      </c>
      <c r="R129" s="22">
        <v>12</v>
      </c>
      <c r="S129" s="21">
        <v>46</v>
      </c>
      <c r="T129" s="23"/>
      <c r="U129" s="24">
        <f t="shared" si="8"/>
        <v>0</v>
      </c>
      <c r="V129" s="23"/>
      <c r="W129" s="24">
        <f t="shared" si="9"/>
        <v>0</v>
      </c>
      <c r="X129" s="23" cm="1">
        <f t="array" ref="X129">IFERROR(INDEX(ejecuciones[Column1.ejecutado],MATCH(1,(ejecuciones[Column1.codigoIndicador]=A129)*(ejecuciones[periodo avance]="Marzo"),0)),0)</f>
        <v>0</v>
      </c>
      <c r="Y129" s="23" cm="1">
        <f t="array" ref="Y129">IFERROR(INDEX(ejecuciones[Column1.ejecutado],MATCH(1,(ejecuciones[Column1.codigoIndicador]=A129)*(ejecuciones[periodo avance]="Junio"),0)),0)</f>
        <v>0</v>
      </c>
      <c r="Z129" s="23" cm="1">
        <f t="array" ref="Z129">IFERROR(INDEX(ejecuciones[Column1.ejecutado],MATCH(1,(ejecuciones[Column1.codigoIndicador]=A129)*(ejecuciones[periodo avance]="Septiembre"),0)),0)</f>
        <v>0</v>
      </c>
      <c r="AA129" s="23" cm="1">
        <f t="array" ref="AA129">IFERROR(INDEX(ejecuciones[Column1.ejecutado],MATCH(1,(ejecuciones[Column1.codigoIndicador]=A129)*(ejecuciones[periodo avance]="Diciembre"),0)),0)</f>
        <v>0</v>
      </c>
      <c r="AB129" s="25">
        <f t="shared" si="10"/>
        <v>0</v>
      </c>
      <c r="AC129" s="24">
        <f t="shared" si="11"/>
        <v>0</v>
      </c>
      <c r="AD129" s="25">
        <f t="shared" si="12"/>
        <v>0</v>
      </c>
      <c r="AE129" s="24">
        <f t="shared" si="13"/>
        <v>0</v>
      </c>
      <c r="AF129" s="26">
        <f t="shared" si="14"/>
        <v>0</v>
      </c>
      <c r="AG129" s="27" cm="1">
        <f t="array" ref="AG129">IFERROR(INDEX(ejecuciones[Column1.presupuestoProyectado],MATCH(1,(ejecuciones[Column1.codigoIndicador]=A129)*(ejecuciones[Column1.fechaDiligenciamiento]=_xlfn.MAXIFS(ejecuciones[Column1.fechaDiligenciamiento],ejecuciones[Column1.codigoIndicador],A129)),0)),0)</f>
        <v>0</v>
      </c>
      <c r="AH129" s="28"/>
      <c r="AI129" s="29" cm="1">
        <f t="array" ref="AI129">IFERROR(INDEX(ejecuciones[Column1.presupuestoEjecutado],MATCH(1,(ejecuciones[Column1.codigoIndicador]=A129)*(ejecuciones[Column1.fechaDiligenciamiento]=_xlfn.MAXIFS(ejecuciones[Column1.fechaDiligenciamiento],ejecuciones[Column1.codigoIndicador],A129)),0)),0)</f>
        <v>0</v>
      </c>
      <c r="AJ129" s="26">
        <f t="shared" si="15"/>
        <v>0</v>
      </c>
    </row>
    <row r="130" spans="1:36" ht="58" x14ac:dyDescent="0.35">
      <c r="A130" s="17">
        <v>129</v>
      </c>
      <c r="B130" s="18" t="s">
        <v>740</v>
      </c>
      <c r="C130" s="18" t="s">
        <v>37</v>
      </c>
      <c r="D130" s="18" t="s">
        <v>22</v>
      </c>
      <c r="E130" s="18" t="s">
        <v>23</v>
      </c>
      <c r="F130" s="18" t="s">
        <v>24</v>
      </c>
      <c r="G130" s="18" t="s">
        <v>23</v>
      </c>
      <c r="H130" s="18" t="s">
        <v>81</v>
      </c>
      <c r="I130" s="18">
        <v>156</v>
      </c>
      <c r="J130" s="18" t="s">
        <v>389</v>
      </c>
      <c r="K130" s="19">
        <v>4101014</v>
      </c>
      <c r="L130" s="20" t="s">
        <v>839</v>
      </c>
      <c r="M130" s="18" t="s">
        <v>1034</v>
      </c>
      <c r="N130" s="18" t="s">
        <v>1160</v>
      </c>
      <c r="O130" s="21">
        <v>0</v>
      </c>
      <c r="P130" s="21">
        <v>2023</v>
      </c>
      <c r="Q130" s="21" t="s">
        <v>220</v>
      </c>
      <c r="R130" s="22">
        <v>5</v>
      </c>
      <c r="S130" s="21">
        <v>20</v>
      </c>
      <c r="T130" s="23"/>
      <c r="U130" s="24">
        <f t="shared" si="8"/>
        <v>0</v>
      </c>
      <c r="V130" s="23"/>
      <c r="W130" s="24">
        <f t="shared" si="9"/>
        <v>0</v>
      </c>
      <c r="X130" s="23" cm="1">
        <f t="array" ref="X130">IFERROR(INDEX(ejecuciones[Column1.ejecutado],MATCH(1,(ejecuciones[Column1.codigoIndicador]=A130)*(ejecuciones[periodo avance]="Marzo"),0)),0)</f>
        <v>0</v>
      </c>
      <c r="Y130" s="23" cm="1">
        <f t="array" ref="Y130">IFERROR(INDEX(ejecuciones[Column1.ejecutado],MATCH(1,(ejecuciones[Column1.codigoIndicador]=A130)*(ejecuciones[periodo avance]="Junio"),0)),0)</f>
        <v>0</v>
      </c>
      <c r="Z130" s="23" cm="1">
        <f t="array" ref="Z130">IFERROR(INDEX(ejecuciones[Column1.ejecutado],MATCH(1,(ejecuciones[Column1.codigoIndicador]=A130)*(ejecuciones[periodo avance]="Septiembre"),0)),0)</f>
        <v>0</v>
      </c>
      <c r="AA130" s="23" cm="1">
        <f t="array" ref="AA130">IFERROR(INDEX(ejecuciones[Column1.ejecutado],MATCH(1,(ejecuciones[Column1.codigoIndicador]=A130)*(ejecuciones[periodo avance]="Diciembre"),0)),0)</f>
        <v>0</v>
      </c>
      <c r="AB130" s="25">
        <f t="shared" si="10"/>
        <v>0</v>
      </c>
      <c r="AC130" s="24">
        <f t="shared" si="11"/>
        <v>0</v>
      </c>
      <c r="AD130" s="25">
        <f t="shared" si="12"/>
        <v>0</v>
      </c>
      <c r="AE130" s="24">
        <f t="shared" si="13"/>
        <v>0</v>
      </c>
      <c r="AF130" s="26">
        <f t="shared" si="14"/>
        <v>0</v>
      </c>
      <c r="AG130" s="27" cm="1">
        <f t="array" ref="AG130">IFERROR(INDEX(ejecuciones[Column1.presupuestoProyectado],MATCH(1,(ejecuciones[Column1.codigoIndicador]=A130)*(ejecuciones[Column1.fechaDiligenciamiento]=_xlfn.MAXIFS(ejecuciones[Column1.fechaDiligenciamiento],ejecuciones[Column1.codigoIndicador],A130)),0)),0)</f>
        <v>0</v>
      </c>
      <c r="AH130" s="28"/>
      <c r="AI130" s="29" cm="1">
        <f t="array" ref="AI130">IFERROR(INDEX(ejecuciones[Column1.presupuestoEjecutado],MATCH(1,(ejecuciones[Column1.codigoIndicador]=A130)*(ejecuciones[Column1.fechaDiligenciamiento]=_xlfn.MAXIFS(ejecuciones[Column1.fechaDiligenciamiento],ejecuciones[Column1.codigoIndicador],A130)),0)),0)</f>
        <v>0</v>
      </c>
      <c r="AJ130" s="26">
        <f t="shared" si="15"/>
        <v>0</v>
      </c>
    </row>
    <row r="131" spans="1:36" ht="87" x14ac:dyDescent="0.35">
      <c r="A131" s="17">
        <v>130</v>
      </c>
      <c r="B131" s="18" t="s">
        <v>740</v>
      </c>
      <c r="C131" s="18" t="s">
        <v>37</v>
      </c>
      <c r="D131" s="18" t="s">
        <v>22</v>
      </c>
      <c r="E131" s="18" t="s">
        <v>23</v>
      </c>
      <c r="F131" s="18" t="s">
        <v>53</v>
      </c>
      <c r="G131" s="18" t="s">
        <v>590</v>
      </c>
      <c r="H131" s="18" t="s">
        <v>81</v>
      </c>
      <c r="I131" s="18">
        <v>158</v>
      </c>
      <c r="J131" s="18" t="s">
        <v>390</v>
      </c>
      <c r="K131" s="19">
        <v>4103054</v>
      </c>
      <c r="L131" s="20" t="s">
        <v>840</v>
      </c>
      <c r="M131" s="18" t="s">
        <v>1035</v>
      </c>
      <c r="N131" s="18" t="s">
        <v>26</v>
      </c>
      <c r="O131" s="21">
        <v>1</v>
      </c>
      <c r="P131" s="21">
        <v>2023</v>
      </c>
      <c r="Q131" s="21" t="s">
        <v>220</v>
      </c>
      <c r="R131" s="22">
        <v>1</v>
      </c>
      <c r="S131" s="21">
        <v>1</v>
      </c>
      <c r="T131" s="23"/>
      <c r="U131" s="24">
        <f t="shared" ref="U131:U194" si="16">+T131/S131</f>
        <v>0</v>
      </c>
      <c r="V131" s="23"/>
      <c r="W131" s="24">
        <f t="shared" ref="W131:W194" si="17">+V131/S131</f>
        <v>0</v>
      </c>
      <c r="X131" s="23" cm="1">
        <f t="array" ref="X131">IFERROR(INDEX(ejecuciones[Column1.ejecutado],MATCH(1,(ejecuciones[Column1.codigoIndicador]=A131)*(ejecuciones[periodo avance]="Marzo"),0)),0)</f>
        <v>0</v>
      </c>
      <c r="Y131" s="23" cm="1">
        <f t="array" ref="Y131">IFERROR(INDEX(ejecuciones[Column1.ejecutado],MATCH(1,(ejecuciones[Column1.codigoIndicador]=A131)*(ejecuciones[periodo avance]="Junio"),0)),0)</f>
        <v>0</v>
      </c>
      <c r="Z131" s="23" cm="1">
        <f t="array" ref="Z131">IFERROR(INDEX(ejecuciones[Column1.ejecutado],MATCH(1,(ejecuciones[Column1.codigoIndicador]=A131)*(ejecuciones[periodo avance]="Septiembre"),0)),0)</f>
        <v>0</v>
      </c>
      <c r="AA131" s="23" cm="1">
        <f t="array" ref="AA131">IFERROR(INDEX(ejecuciones[Column1.ejecutado],MATCH(1,(ejecuciones[Column1.codigoIndicador]=A131)*(ejecuciones[periodo avance]="Diciembre"),0)),0)</f>
        <v>0</v>
      </c>
      <c r="AB131" s="25">
        <f t="shared" ref="AB131:AB194" si="18">+X131+Y131+Z131+AA131</f>
        <v>0</v>
      </c>
      <c r="AC131" s="24">
        <f t="shared" ref="AC131:AC194" si="19">+AB131/S131</f>
        <v>0</v>
      </c>
      <c r="AD131" s="25">
        <f t="shared" ref="AD131:AD194" si="20">V131+AB131</f>
        <v>0</v>
      </c>
      <c r="AE131" s="24">
        <f t="shared" ref="AE131:AE194" si="21">+AB131/R131</f>
        <v>0</v>
      </c>
      <c r="AF131" s="26">
        <f t="shared" ref="AF131:AF194" si="22">AD131/S131</f>
        <v>0</v>
      </c>
      <c r="AG131" s="27" cm="1">
        <f t="array" ref="AG131">IFERROR(INDEX(ejecuciones[Column1.presupuestoProyectado],MATCH(1,(ejecuciones[Column1.codigoIndicador]=A131)*(ejecuciones[Column1.fechaDiligenciamiento]=_xlfn.MAXIFS(ejecuciones[Column1.fechaDiligenciamiento],ejecuciones[Column1.codigoIndicador],A131)),0)),0)</f>
        <v>2000000</v>
      </c>
      <c r="AH131" s="28"/>
      <c r="AI131" s="29" cm="1">
        <f t="array" ref="AI131">IFERROR(INDEX(ejecuciones[Column1.presupuestoEjecutado],MATCH(1,(ejecuciones[Column1.codigoIndicador]=A131)*(ejecuciones[Column1.fechaDiligenciamiento]=_xlfn.MAXIFS(ejecuciones[Column1.fechaDiligenciamiento],ejecuciones[Column1.codigoIndicador],A131)),0)),0)</f>
        <v>500000</v>
      </c>
      <c r="AJ131" s="26">
        <f t="shared" ref="AJ131:AJ194" si="23">IFERROR(AI131/AG131,0)</f>
        <v>0.25</v>
      </c>
    </row>
    <row r="132" spans="1:36" ht="87" x14ac:dyDescent="0.35">
      <c r="A132" s="17">
        <v>131</v>
      </c>
      <c r="B132" s="18" t="s">
        <v>740</v>
      </c>
      <c r="C132" s="18" t="s">
        <v>37</v>
      </c>
      <c r="D132" s="18" t="s">
        <v>22</v>
      </c>
      <c r="E132" s="18" t="s">
        <v>23</v>
      </c>
      <c r="F132" s="18" t="s">
        <v>53</v>
      </c>
      <c r="G132" s="18" t="s">
        <v>590</v>
      </c>
      <c r="H132" s="18" t="s">
        <v>81</v>
      </c>
      <c r="I132" s="18">
        <v>159</v>
      </c>
      <c r="J132" s="18" t="s">
        <v>391</v>
      </c>
      <c r="K132" s="19" t="s">
        <v>152</v>
      </c>
      <c r="L132" s="20" t="s">
        <v>840</v>
      </c>
      <c r="M132" s="18" t="s">
        <v>942</v>
      </c>
      <c r="N132" s="18" t="s">
        <v>26</v>
      </c>
      <c r="O132" s="21">
        <v>1</v>
      </c>
      <c r="P132" s="21">
        <v>2023</v>
      </c>
      <c r="Q132" s="21" t="s">
        <v>220</v>
      </c>
      <c r="R132" s="22">
        <v>1</v>
      </c>
      <c r="S132" s="21">
        <v>1</v>
      </c>
      <c r="T132" s="23"/>
      <c r="U132" s="24">
        <f t="shared" si="16"/>
        <v>0</v>
      </c>
      <c r="V132" s="23"/>
      <c r="W132" s="24">
        <f t="shared" si="17"/>
        <v>0</v>
      </c>
      <c r="X132" s="23" cm="1">
        <f t="array" ref="X132">IFERROR(INDEX(ejecuciones[Column1.ejecutado],MATCH(1,(ejecuciones[Column1.codigoIndicador]=A132)*(ejecuciones[periodo avance]="Marzo"),0)),0)</f>
        <v>1</v>
      </c>
      <c r="Y132" s="23" cm="1">
        <f t="array" ref="Y132">IFERROR(INDEX(ejecuciones[Column1.ejecutado],MATCH(1,(ejecuciones[Column1.codigoIndicador]=A132)*(ejecuciones[periodo avance]="Junio"),0)),0)</f>
        <v>0</v>
      </c>
      <c r="Z132" s="23" cm="1">
        <f t="array" ref="Z132">IFERROR(INDEX(ejecuciones[Column1.ejecutado],MATCH(1,(ejecuciones[Column1.codigoIndicador]=A132)*(ejecuciones[periodo avance]="Septiembre"),0)),0)</f>
        <v>0</v>
      </c>
      <c r="AA132" s="23" cm="1">
        <f t="array" ref="AA132">IFERROR(INDEX(ejecuciones[Column1.ejecutado],MATCH(1,(ejecuciones[Column1.codigoIndicador]=A132)*(ejecuciones[periodo avance]="Diciembre"),0)),0)</f>
        <v>0</v>
      </c>
      <c r="AB132" s="25">
        <f t="shared" si="18"/>
        <v>1</v>
      </c>
      <c r="AC132" s="24">
        <f t="shared" si="19"/>
        <v>1</v>
      </c>
      <c r="AD132" s="25">
        <f t="shared" si="20"/>
        <v>1</v>
      </c>
      <c r="AE132" s="24">
        <f t="shared" si="21"/>
        <v>1</v>
      </c>
      <c r="AF132" s="26">
        <f t="shared" si="22"/>
        <v>1</v>
      </c>
      <c r="AG132" s="27" cm="1">
        <f t="array" ref="AG132">IFERROR(INDEX(ejecuciones[Column1.presupuestoProyectado],MATCH(1,(ejecuciones[Column1.codigoIndicador]=A132)*(ejecuciones[Column1.fechaDiligenciamiento]=_xlfn.MAXIFS(ejecuciones[Column1.fechaDiligenciamiento],ejecuciones[Column1.codigoIndicador],A132)),0)),0)</f>
        <v>1</v>
      </c>
      <c r="AH132" s="28"/>
      <c r="AI132" s="29" cm="1">
        <f t="array" ref="AI132">IFERROR(INDEX(ejecuciones[Column1.presupuestoEjecutado],MATCH(1,(ejecuciones[Column1.codigoIndicador]=A132)*(ejecuciones[Column1.fechaDiligenciamiento]=_xlfn.MAXIFS(ejecuciones[Column1.fechaDiligenciamiento],ejecuciones[Column1.codigoIndicador],A132)),0)),0)</f>
        <v>1</v>
      </c>
      <c r="AJ132" s="26">
        <f t="shared" si="23"/>
        <v>1</v>
      </c>
    </row>
    <row r="133" spans="1:36" ht="101.5" x14ac:dyDescent="0.35">
      <c r="A133" s="17">
        <v>132</v>
      </c>
      <c r="B133" s="18" t="s">
        <v>740</v>
      </c>
      <c r="C133" s="18" t="s">
        <v>37</v>
      </c>
      <c r="D133" s="18" t="s">
        <v>22</v>
      </c>
      <c r="E133" s="18" t="s">
        <v>23</v>
      </c>
      <c r="F133" s="18" t="s">
        <v>53</v>
      </c>
      <c r="G133" s="18" t="s">
        <v>590</v>
      </c>
      <c r="H133" s="18" t="s">
        <v>81</v>
      </c>
      <c r="I133" s="18">
        <v>161</v>
      </c>
      <c r="J133" s="18" t="s">
        <v>392</v>
      </c>
      <c r="K133" s="19" t="s">
        <v>152</v>
      </c>
      <c r="L133" s="20" t="s">
        <v>840</v>
      </c>
      <c r="M133" s="18" t="s">
        <v>1035</v>
      </c>
      <c r="N133" s="18" t="s">
        <v>1160</v>
      </c>
      <c r="O133" s="21">
        <v>11</v>
      </c>
      <c r="P133" s="21">
        <v>2023</v>
      </c>
      <c r="Q133" s="21" t="s">
        <v>220</v>
      </c>
      <c r="R133" s="22">
        <v>5</v>
      </c>
      <c r="S133" s="21">
        <v>20</v>
      </c>
      <c r="T133" s="23"/>
      <c r="U133" s="24">
        <f t="shared" si="16"/>
        <v>0</v>
      </c>
      <c r="V133" s="23"/>
      <c r="W133" s="24">
        <f t="shared" si="17"/>
        <v>0</v>
      </c>
      <c r="X133" s="23" cm="1">
        <f t="array" ref="X133">IFERROR(INDEX(ejecuciones[Column1.ejecutado],MATCH(1,(ejecuciones[Column1.codigoIndicador]=A133)*(ejecuciones[periodo avance]="Marzo"),0)),0)</f>
        <v>0</v>
      </c>
      <c r="Y133" s="23" cm="1">
        <f t="array" ref="Y133">IFERROR(INDEX(ejecuciones[Column1.ejecutado],MATCH(1,(ejecuciones[Column1.codigoIndicador]=A133)*(ejecuciones[periodo avance]="Junio"),0)),0)</f>
        <v>0</v>
      </c>
      <c r="Z133" s="23" cm="1">
        <f t="array" ref="Z133">IFERROR(INDEX(ejecuciones[Column1.ejecutado],MATCH(1,(ejecuciones[Column1.codigoIndicador]=A133)*(ejecuciones[periodo avance]="Septiembre"),0)),0)</f>
        <v>0</v>
      </c>
      <c r="AA133" s="23" cm="1">
        <f t="array" ref="AA133">IFERROR(INDEX(ejecuciones[Column1.ejecutado],MATCH(1,(ejecuciones[Column1.codigoIndicador]=A133)*(ejecuciones[periodo avance]="Diciembre"),0)),0)</f>
        <v>0</v>
      </c>
      <c r="AB133" s="25">
        <f t="shared" si="18"/>
        <v>0</v>
      </c>
      <c r="AC133" s="24">
        <f t="shared" si="19"/>
        <v>0</v>
      </c>
      <c r="AD133" s="25">
        <f t="shared" si="20"/>
        <v>0</v>
      </c>
      <c r="AE133" s="24">
        <f t="shared" si="21"/>
        <v>0</v>
      </c>
      <c r="AF133" s="26">
        <f t="shared" si="22"/>
        <v>0</v>
      </c>
      <c r="AG133" s="27" cm="1">
        <f t="array" ref="AG133">IFERROR(INDEX(ejecuciones[Column1.presupuestoProyectado],MATCH(1,(ejecuciones[Column1.codigoIndicador]=A133)*(ejecuciones[Column1.fechaDiligenciamiento]=_xlfn.MAXIFS(ejecuciones[Column1.fechaDiligenciamiento],ejecuciones[Column1.codigoIndicador],A133)),0)),0)</f>
        <v>0</v>
      </c>
      <c r="AH133" s="28"/>
      <c r="AI133" s="29" cm="1">
        <f t="array" ref="AI133">IFERROR(INDEX(ejecuciones[Column1.presupuestoEjecutado],MATCH(1,(ejecuciones[Column1.codigoIndicador]=A133)*(ejecuciones[Column1.fechaDiligenciamiento]=_xlfn.MAXIFS(ejecuciones[Column1.fechaDiligenciamiento],ejecuciones[Column1.codigoIndicador],A133)),0)),0)</f>
        <v>0</v>
      </c>
      <c r="AJ133" s="26">
        <f t="shared" si="23"/>
        <v>0</v>
      </c>
    </row>
    <row r="134" spans="1:36" ht="58" x14ac:dyDescent="0.35">
      <c r="A134" s="17">
        <v>133</v>
      </c>
      <c r="B134" s="18" t="s">
        <v>740</v>
      </c>
      <c r="C134" s="18" t="s">
        <v>37</v>
      </c>
      <c r="D134" s="18" t="s">
        <v>22</v>
      </c>
      <c r="E134" s="18" t="s">
        <v>590</v>
      </c>
      <c r="F134" s="18">
        <v>1204</v>
      </c>
      <c r="G134" s="18" t="s">
        <v>598</v>
      </c>
      <c r="H134" s="18" t="s">
        <v>81</v>
      </c>
      <c r="I134" s="18">
        <v>162</v>
      </c>
      <c r="J134" s="18" t="s">
        <v>393</v>
      </c>
      <c r="K134" s="19">
        <v>1204009</v>
      </c>
      <c r="L134" s="20" t="s">
        <v>841</v>
      </c>
      <c r="M134" s="18" t="s">
        <v>1036</v>
      </c>
      <c r="N134" s="18" t="s">
        <v>26</v>
      </c>
      <c r="O134" s="21">
        <v>300</v>
      </c>
      <c r="P134" s="21">
        <v>2023</v>
      </c>
      <c r="Q134" s="21" t="s">
        <v>220</v>
      </c>
      <c r="R134" s="22">
        <v>50</v>
      </c>
      <c r="S134" s="21">
        <v>300</v>
      </c>
      <c r="T134" s="23"/>
      <c r="U134" s="24">
        <f t="shared" si="16"/>
        <v>0</v>
      </c>
      <c r="V134" s="23"/>
      <c r="W134" s="24">
        <f t="shared" si="17"/>
        <v>0</v>
      </c>
      <c r="X134" s="23" cm="1">
        <f t="array" ref="X134">IFERROR(INDEX(ejecuciones[Column1.ejecutado],MATCH(1,(ejecuciones[Column1.codigoIndicador]=A134)*(ejecuciones[periodo avance]="Marzo"),0)),0)</f>
        <v>0</v>
      </c>
      <c r="Y134" s="23" cm="1">
        <f t="array" ref="Y134">IFERROR(INDEX(ejecuciones[Column1.ejecutado],MATCH(1,(ejecuciones[Column1.codigoIndicador]=A134)*(ejecuciones[periodo avance]="Junio"),0)),0)</f>
        <v>0</v>
      </c>
      <c r="Z134" s="23" cm="1">
        <f t="array" ref="Z134">IFERROR(INDEX(ejecuciones[Column1.ejecutado],MATCH(1,(ejecuciones[Column1.codigoIndicador]=A134)*(ejecuciones[periodo avance]="Septiembre"),0)),0)</f>
        <v>0</v>
      </c>
      <c r="AA134" s="23" cm="1">
        <f t="array" ref="AA134">IFERROR(INDEX(ejecuciones[Column1.ejecutado],MATCH(1,(ejecuciones[Column1.codigoIndicador]=A134)*(ejecuciones[periodo avance]="Diciembre"),0)),0)</f>
        <v>0</v>
      </c>
      <c r="AB134" s="25">
        <f t="shared" si="18"/>
        <v>0</v>
      </c>
      <c r="AC134" s="24">
        <f t="shared" si="19"/>
        <v>0</v>
      </c>
      <c r="AD134" s="25">
        <f t="shared" si="20"/>
        <v>0</v>
      </c>
      <c r="AE134" s="24">
        <f t="shared" si="21"/>
        <v>0</v>
      </c>
      <c r="AF134" s="26">
        <f t="shared" si="22"/>
        <v>0</v>
      </c>
      <c r="AG134" s="27" cm="1">
        <f t="array" ref="AG134">IFERROR(INDEX(ejecuciones[Column1.presupuestoProyectado],MATCH(1,(ejecuciones[Column1.codigoIndicador]=A134)*(ejecuciones[Column1.fechaDiligenciamiento]=_xlfn.MAXIFS(ejecuciones[Column1.fechaDiligenciamiento],ejecuciones[Column1.codigoIndicador],A134)),0)),0)</f>
        <v>0</v>
      </c>
      <c r="AH134" s="28"/>
      <c r="AI134" s="29" cm="1">
        <f t="array" ref="AI134">IFERROR(INDEX(ejecuciones[Column1.presupuestoEjecutado],MATCH(1,(ejecuciones[Column1.codigoIndicador]=A134)*(ejecuciones[Column1.fechaDiligenciamiento]=_xlfn.MAXIFS(ejecuciones[Column1.fechaDiligenciamiento],ejecuciones[Column1.codigoIndicador],A134)),0)),0)</f>
        <v>0</v>
      </c>
      <c r="AJ134" s="26">
        <f t="shared" si="23"/>
        <v>0</v>
      </c>
    </row>
    <row r="135" spans="1:36" ht="58" x14ac:dyDescent="0.35">
      <c r="A135" s="17">
        <v>134</v>
      </c>
      <c r="B135" s="18" t="s">
        <v>740</v>
      </c>
      <c r="C135" s="18" t="s">
        <v>37</v>
      </c>
      <c r="D135" s="18" t="s">
        <v>22</v>
      </c>
      <c r="E135" s="18" t="s">
        <v>590</v>
      </c>
      <c r="F135" s="18" t="s">
        <v>51</v>
      </c>
      <c r="G135" s="18" t="s">
        <v>594</v>
      </c>
      <c r="H135" s="18" t="s">
        <v>81</v>
      </c>
      <c r="I135" s="18">
        <v>163</v>
      </c>
      <c r="J135" s="18" t="s">
        <v>394</v>
      </c>
      <c r="K135" s="19">
        <v>1204009</v>
      </c>
      <c r="L135" s="20" t="s">
        <v>841</v>
      </c>
      <c r="M135" s="18" t="s">
        <v>1037</v>
      </c>
      <c r="N135" s="18" t="s">
        <v>26</v>
      </c>
      <c r="O135" s="21">
        <v>10</v>
      </c>
      <c r="P135" s="21">
        <v>2023</v>
      </c>
      <c r="Q135" s="21" t="s">
        <v>220</v>
      </c>
      <c r="R135" s="22">
        <v>12</v>
      </c>
      <c r="S135" s="21">
        <v>46</v>
      </c>
      <c r="T135" s="23"/>
      <c r="U135" s="24">
        <f t="shared" si="16"/>
        <v>0</v>
      </c>
      <c r="V135" s="23"/>
      <c r="W135" s="24">
        <f t="shared" si="17"/>
        <v>0</v>
      </c>
      <c r="X135" s="23" cm="1">
        <f t="array" ref="X135">IFERROR(INDEX(ejecuciones[Column1.ejecutado],MATCH(1,(ejecuciones[Column1.codigoIndicador]=A135)*(ejecuciones[periodo avance]="Marzo"),0)),0)</f>
        <v>0</v>
      </c>
      <c r="Y135" s="23" cm="1">
        <f t="array" ref="Y135">IFERROR(INDEX(ejecuciones[Column1.ejecutado],MATCH(1,(ejecuciones[Column1.codigoIndicador]=A135)*(ejecuciones[periodo avance]="Junio"),0)),0)</f>
        <v>0</v>
      </c>
      <c r="Z135" s="23" cm="1">
        <f t="array" ref="Z135">IFERROR(INDEX(ejecuciones[Column1.ejecutado],MATCH(1,(ejecuciones[Column1.codigoIndicador]=A135)*(ejecuciones[periodo avance]="Septiembre"),0)),0)</f>
        <v>0</v>
      </c>
      <c r="AA135" s="23" cm="1">
        <f t="array" ref="AA135">IFERROR(INDEX(ejecuciones[Column1.ejecutado],MATCH(1,(ejecuciones[Column1.codigoIndicador]=A135)*(ejecuciones[periodo avance]="Diciembre"),0)),0)</f>
        <v>0</v>
      </c>
      <c r="AB135" s="25">
        <f t="shared" si="18"/>
        <v>0</v>
      </c>
      <c r="AC135" s="24">
        <f t="shared" si="19"/>
        <v>0</v>
      </c>
      <c r="AD135" s="25">
        <f t="shared" si="20"/>
        <v>0</v>
      </c>
      <c r="AE135" s="24">
        <f t="shared" si="21"/>
        <v>0</v>
      </c>
      <c r="AF135" s="26">
        <f t="shared" si="22"/>
        <v>0</v>
      </c>
      <c r="AG135" s="27" cm="1">
        <f t="array" ref="AG135">IFERROR(INDEX(ejecuciones[Column1.presupuestoProyectado],MATCH(1,(ejecuciones[Column1.codigoIndicador]=A135)*(ejecuciones[Column1.fechaDiligenciamiento]=_xlfn.MAXIFS(ejecuciones[Column1.fechaDiligenciamiento],ejecuciones[Column1.codigoIndicador],A135)),0)),0)</f>
        <v>0</v>
      </c>
      <c r="AH135" s="28"/>
      <c r="AI135" s="29" cm="1">
        <f t="array" ref="AI135">IFERROR(INDEX(ejecuciones[Column1.presupuestoEjecutado],MATCH(1,(ejecuciones[Column1.codigoIndicador]=A135)*(ejecuciones[Column1.fechaDiligenciamiento]=_xlfn.MAXIFS(ejecuciones[Column1.fechaDiligenciamiento],ejecuciones[Column1.codigoIndicador],A135)),0)),0)</f>
        <v>0</v>
      </c>
      <c r="AJ135" s="26">
        <f t="shared" si="23"/>
        <v>0</v>
      </c>
    </row>
    <row r="136" spans="1:36" ht="43.5" x14ac:dyDescent="0.35">
      <c r="A136" s="17">
        <v>135</v>
      </c>
      <c r="B136" s="18" t="s">
        <v>740</v>
      </c>
      <c r="C136" s="18" t="s">
        <v>37</v>
      </c>
      <c r="D136" s="18" t="s">
        <v>22</v>
      </c>
      <c r="E136" s="18" t="s">
        <v>590</v>
      </c>
      <c r="F136" s="18" t="s">
        <v>51</v>
      </c>
      <c r="G136" s="18" t="s">
        <v>594</v>
      </c>
      <c r="H136" s="18" t="s">
        <v>81</v>
      </c>
      <c r="I136" s="18">
        <v>164</v>
      </c>
      <c r="J136" s="18" t="s">
        <v>395</v>
      </c>
      <c r="K136" s="19">
        <v>1204018</v>
      </c>
      <c r="L136" s="20" t="s">
        <v>842</v>
      </c>
      <c r="M136" s="18" t="s">
        <v>964</v>
      </c>
      <c r="N136" s="18" t="s">
        <v>26</v>
      </c>
      <c r="O136" s="21">
        <v>0</v>
      </c>
      <c r="P136" s="21">
        <v>2023</v>
      </c>
      <c r="Q136" s="21" t="s">
        <v>220</v>
      </c>
      <c r="R136" s="22">
        <v>1</v>
      </c>
      <c r="S136" s="21">
        <v>4</v>
      </c>
      <c r="T136" s="23"/>
      <c r="U136" s="24">
        <f t="shared" si="16"/>
        <v>0</v>
      </c>
      <c r="V136" s="23"/>
      <c r="W136" s="24">
        <f t="shared" si="17"/>
        <v>0</v>
      </c>
      <c r="X136" s="23" cm="1">
        <f t="array" ref="X136">IFERROR(INDEX(ejecuciones[Column1.ejecutado],MATCH(1,(ejecuciones[Column1.codigoIndicador]=A136)*(ejecuciones[periodo avance]="Marzo"),0)),0)</f>
        <v>0</v>
      </c>
      <c r="Y136" s="23" cm="1">
        <f t="array" ref="Y136">IFERROR(INDEX(ejecuciones[Column1.ejecutado],MATCH(1,(ejecuciones[Column1.codigoIndicador]=A136)*(ejecuciones[periodo avance]="Junio"),0)),0)</f>
        <v>0</v>
      </c>
      <c r="Z136" s="23" cm="1">
        <f t="array" ref="Z136">IFERROR(INDEX(ejecuciones[Column1.ejecutado],MATCH(1,(ejecuciones[Column1.codigoIndicador]=A136)*(ejecuciones[periodo avance]="Septiembre"),0)),0)</f>
        <v>0</v>
      </c>
      <c r="AA136" s="23" cm="1">
        <f t="array" ref="AA136">IFERROR(INDEX(ejecuciones[Column1.ejecutado],MATCH(1,(ejecuciones[Column1.codigoIndicador]=A136)*(ejecuciones[periodo avance]="Diciembre"),0)),0)</f>
        <v>0</v>
      </c>
      <c r="AB136" s="25">
        <f t="shared" si="18"/>
        <v>0</v>
      </c>
      <c r="AC136" s="24">
        <f t="shared" si="19"/>
        <v>0</v>
      </c>
      <c r="AD136" s="25">
        <f t="shared" si="20"/>
        <v>0</v>
      </c>
      <c r="AE136" s="24">
        <f t="shared" si="21"/>
        <v>0</v>
      </c>
      <c r="AF136" s="26">
        <f t="shared" si="22"/>
        <v>0</v>
      </c>
      <c r="AG136" s="27" cm="1">
        <f t="array" ref="AG136">IFERROR(INDEX(ejecuciones[Column1.presupuestoProyectado],MATCH(1,(ejecuciones[Column1.codigoIndicador]=A136)*(ejecuciones[Column1.fechaDiligenciamiento]=_xlfn.MAXIFS(ejecuciones[Column1.fechaDiligenciamiento],ejecuciones[Column1.codigoIndicador],A136)),0)),0)</f>
        <v>0</v>
      </c>
      <c r="AH136" s="28"/>
      <c r="AI136" s="29" cm="1">
        <f t="array" ref="AI136">IFERROR(INDEX(ejecuciones[Column1.presupuestoEjecutado],MATCH(1,(ejecuciones[Column1.codigoIndicador]=A136)*(ejecuciones[Column1.fechaDiligenciamiento]=_xlfn.MAXIFS(ejecuciones[Column1.fechaDiligenciamiento],ejecuciones[Column1.codigoIndicador],A136)),0)),0)</f>
        <v>0</v>
      </c>
      <c r="AJ136" s="26">
        <f t="shared" si="23"/>
        <v>0</v>
      </c>
    </row>
    <row r="137" spans="1:36" ht="72.5" x14ac:dyDescent="0.35">
      <c r="A137" s="17">
        <v>136</v>
      </c>
      <c r="B137" s="18" t="s">
        <v>740</v>
      </c>
      <c r="C137" s="18" t="s">
        <v>37</v>
      </c>
      <c r="D137" s="18" t="s">
        <v>22</v>
      </c>
      <c r="E137" s="18" t="s">
        <v>590</v>
      </c>
      <c r="F137" s="18" t="s">
        <v>57</v>
      </c>
      <c r="G137" s="18" t="s">
        <v>591</v>
      </c>
      <c r="H137" s="18" t="s">
        <v>81</v>
      </c>
      <c r="I137" s="18">
        <v>165</v>
      </c>
      <c r="J137" s="18" t="s">
        <v>396</v>
      </c>
      <c r="K137" s="19">
        <v>4102052</v>
      </c>
      <c r="L137" s="20" t="s">
        <v>843</v>
      </c>
      <c r="M137" s="18" t="s">
        <v>1038</v>
      </c>
      <c r="N137" s="18" t="s">
        <v>26</v>
      </c>
      <c r="O137" s="21">
        <v>0</v>
      </c>
      <c r="P137" s="21">
        <v>2023</v>
      </c>
      <c r="Q137" s="21" t="s">
        <v>220</v>
      </c>
      <c r="R137" s="22">
        <v>1</v>
      </c>
      <c r="S137" s="21">
        <v>4</v>
      </c>
      <c r="T137" s="23"/>
      <c r="U137" s="24">
        <f t="shared" si="16"/>
        <v>0</v>
      </c>
      <c r="V137" s="23"/>
      <c r="W137" s="24">
        <f t="shared" si="17"/>
        <v>0</v>
      </c>
      <c r="X137" s="23" cm="1">
        <f t="array" ref="X137">IFERROR(INDEX(ejecuciones[Column1.ejecutado],MATCH(1,(ejecuciones[Column1.codigoIndicador]=A137)*(ejecuciones[periodo avance]="Marzo"),0)),0)</f>
        <v>1</v>
      </c>
      <c r="Y137" s="23" cm="1">
        <f t="array" ref="Y137">IFERROR(INDEX(ejecuciones[Column1.ejecutado],MATCH(1,(ejecuciones[Column1.codigoIndicador]=A137)*(ejecuciones[periodo avance]="Junio"),0)),0)</f>
        <v>0</v>
      </c>
      <c r="Z137" s="23" cm="1">
        <f t="array" ref="Z137">IFERROR(INDEX(ejecuciones[Column1.ejecutado],MATCH(1,(ejecuciones[Column1.codigoIndicador]=A137)*(ejecuciones[periodo avance]="Septiembre"),0)),0)</f>
        <v>0</v>
      </c>
      <c r="AA137" s="23" cm="1">
        <f t="array" ref="AA137">IFERROR(INDEX(ejecuciones[Column1.ejecutado],MATCH(1,(ejecuciones[Column1.codigoIndicador]=A137)*(ejecuciones[periodo avance]="Diciembre"),0)),0)</f>
        <v>0</v>
      </c>
      <c r="AB137" s="25">
        <f t="shared" si="18"/>
        <v>1</v>
      </c>
      <c r="AC137" s="24">
        <f t="shared" si="19"/>
        <v>0.25</v>
      </c>
      <c r="AD137" s="25">
        <f t="shared" si="20"/>
        <v>1</v>
      </c>
      <c r="AE137" s="24">
        <f t="shared" si="21"/>
        <v>1</v>
      </c>
      <c r="AF137" s="26">
        <f t="shared" si="22"/>
        <v>0.25</v>
      </c>
      <c r="AG137" s="27" cm="1">
        <f t="array" ref="AG137">IFERROR(INDEX(ejecuciones[Column1.presupuestoProyectado],MATCH(1,(ejecuciones[Column1.codigoIndicador]=A137)*(ejecuciones[Column1.fechaDiligenciamiento]=_xlfn.MAXIFS(ejecuciones[Column1.fechaDiligenciamiento],ejecuciones[Column1.codigoIndicador],A137)),0)),0)</f>
        <v>2000000</v>
      </c>
      <c r="AH137" s="28"/>
      <c r="AI137" s="29" cm="1">
        <f t="array" ref="AI137">IFERROR(INDEX(ejecuciones[Column1.presupuestoEjecutado],MATCH(1,(ejecuciones[Column1.codigoIndicador]=A137)*(ejecuciones[Column1.fechaDiligenciamiento]=_xlfn.MAXIFS(ejecuciones[Column1.fechaDiligenciamiento],ejecuciones[Column1.codigoIndicador],A137)),0)),0)</f>
        <v>1000000</v>
      </c>
      <c r="AJ137" s="26">
        <f t="shared" si="23"/>
        <v>0.5</v>
      </c>
    </row>
    <row r="138" spans="1:36" ht="43.5" x14ac:dyDescent="0.35">
      <c r="A138" s="17">
        <v>137</v>
      </c>
      <c r="B138" s="18" t="s">
        <v>740</v>
      </c>
      <c r="C138" s="18" t="s">
        <v>37</v>
      </c>
      <c r="D138" s="18" t="s">
        <v>22</v>
      </c>
      <c r="E138" s="18" t="s">
        <v>590</v>
      </c>
      <c r="F138" s="18" t="s">
        <v>53</v>
      </c>
      <c r="G138" s="18" t="s">
        <v>590</v>
      </c>
      <c r="H138" s="18" t="s">
        <v>81</v>
      </c>
      <c r="I138" s="18">
        <v>166</v>
      </c>
      <c r="J138" s="18" t="s">
        <v>397</v>
      </c>
      <c r="K138" s="19">
        <v>4103004</v>
      </c>
      <c r="L138" s="20" t="s">
        <v>829</v>
      </c>
      <c r="M138" s="18" t="s">
        <v>1020</v>
      </c>
      <c r="N138" s="18" t="s">
        <v>1160</v>
      </c>
      <c r="O138" s="21">
        <v>20</v>
      </c>
      <c r="P138" s="21">
        <v>2023</v>
      </c>
      <c r="Q138" s="21" t="s">
        <v>220</v>
      </c>
      <c r="R138" s="22">
        <v>5</v>
      </c>
      <c r="S138" s="21">
        <v>20</v>
      </c>
      <c r="T138" s="23"/>
      <c r="U138" s="24">
        <f t="shared" si="16"/>
        <v>0</v>
      </c>
      <c r="V138" s="23"/>
      <c r="W138" s="24">
        <f t="shared" si="17"/>
        <v>0</v>
      </c>
      <c r="X138" s="23" cm="1">
        <f t="array" ref="X138">IFERROR(INDEX(ejecuciones[Column1.ejecutado],MATCH(1,(ejecuciones[Column1.codigoIndicador]=A138)*(ejecuciones[periodo avance]="Marzo"),0)),0)</f>
        <v>22</v>
      </c>
      <c r="Y138" s="23" cm="1">
        <f t="array" ref="Y138">IFERROR(INDEX(ejecuciones[Column1.ejecutado],MATCH(1,(ejecuciones[Column1.codigoIndicador]=A138)*(ejecuciones[periodo avance]="Junio"),0)),0)</f>
        <v>0</v>
      </c>
      <c r="Z138" s="23" cm="1">
        <f t="array" ref="Z138">IFERROR(INDEX(ejecuciones[Column1.ejecutado],MATCH(1,(ejecuciones[Column1.codigoIndicador]=A138)*(ejecuciones[periodo avance]="Septiembre"),0)),0)</f>
        <v>0</v>
      </c>
      <c r="AA138" s="23" cm="1">
        <f t="array" ref="AA138">IFERROR(INDEX(ejecuciones[Column1.ejecutado],MATCH(1,(ejecuciones[Column1.codigoIndicador]=A138)*(ejecuciones[periodo avance]="Diciembre"),0)),0)</f>
        <v>0</v>
      </c>
      <c r="AB138" s="25">
        <f t="shared" si="18"/>
        <v>22</v>
      </c>
      <c r="AC138" s="24">
        <f t="shared" si="19"/>
        <v>1.1000000000000001</v>
      </c>
      <c r="AD138" s="25">
        <f t="shared" si="20"/>
        <v>22</v>
      </c>
      <c r="AE138" s="24">
        <f t="shared" si="21"/>
        <v>4.4000000000000004</v>
      </c>
      <c r="AF138" s="26">
        <f t="shared" si="22"/>
        <v>1.1000000000000001</v>
      </c>
      <c r="AG138" s="27" cm="1">
        <f t="array" ref="AG138">IFERROR(INDEX(ejecuciones[Column1.presupuestoProyectado],MATCH(1,(ejecuciones[Column1.codigoIndicador]=A138)*(ejecuciones[Column1.fechaDiligenciamiento]=_xlfn.MAXIFS(ejecuciones[Column1.fechaDiligenciamiento],ejecuciones[Column1.codigoIndicador],A138)),0)),0)</f>
        <v>0</v>
      </c>
      <c r="AH138" s="28"/>
      <c r="AI138" s="29" cm="1">
        <f t="array" ref="AI138">IFERROR(INDEX(ejecuciones[Column1.presupuestoEjecutado],MATCH(1,(ejecuciones[Column1.codigoIndicador]=A138)*(ejecuciones[Column1.fechaDiligenciamiento]=_xlfn.MAXIFS(ejecuciones[Column1.fechaDiligenciamiento],ejecuciones[Column1.codigoIndicador],A138)),0)),0)</f>
        <v>0</v>
      </c>
      <c r="AJ138" s="26">
        <f t="shared" si="23"/>
        <v>0</v>
      </c>
    </row>
    <row r="139" spans="1:36" ht="101.5" x14ac:dyDescent="0.35">
      <c r="A139" s="17">
        <v>138</v>
      </c>
      <c r="B139" s="18" t="s">
        <v>740</v>
      </c>
      <c r="C139" s="18" t="s">
        <v>37</v>
      </c>
      <c r="D139" s="18" t="s">
        <v>22</v>
      </c>
      <c r="E139" s="18" t="s">
        <v>590</v>
      </c>
      <c r="F139" s="18" t="s">
        <v>51</v>
      </c>
      <c r="G139" s="18" t="s">
        <v>594</v>
      </c>
      <c r="H139" s="18" t="s">
        <v>84</v>
      </c>
      <c r="I139" s="18">
        <v>168</v>
      </c>
      <c r="J139" s="18" t="s">
        <v>398</v>
      </c>
      <c r="K139" s="19">
        <v>1204002</v>
      </c>
      <c r="L139" s="20" t="s">
        <v>844</v>
      </c>
      <c r="M139" s="18" t="s">
        <v>1039</v>
      </c>
      <c r="N139" s="18" t="s">
        <v>1160</v>
      </c>
      <c r="O139" s="21">
        <v>0</v>
      </c>
      <c r="P139" s="21">
        <v>2023</v>
      </c>
      <c r="Q139" s="21" t="s">
        <v>220</v>
      </c>
      <c r="R139" s="22">
        <v>1</v>
      </c>
      <c r="S139" s="21">
        <v>4</v>
      </c>
      <c r="T139" s="23"/>
      <c r="U139" s="24">
        <f t="shared" si="16"/>
        <v>0</v>
      </c>
      <c r="V139" s="23"/>
      <c r="W139" s="24">
        <f t="shared" si="17"/>
        <v>0</v>
      </c>
      <c r="X139" s="23" cm="1">
        <f t="array" ref="X139">IFERROR(INDEX(ejecuciones[Column1.ejecutado],MATCH(1,(ejecuciones[Column1.codigoIndicador]=A139)*(ejecuciones[periodo avance]="Marzo"),0)),0)</f>
        <v>0</v>
      </c>
      <c r="Y139" s="23" cm="1">
        <f t="array" ref="Y139">IFERROR(INDEX(ejecuciones[Column1.ejecutado],MATCH(1,(ejecuciones[Column1.codigoIndicador]=A139)*(ejecuciones[periodo avance]="Junio"),0)),0)</f>
        <v>0</v>
      </c>
      <c r="Z139" s="23" cm="1">
        <f t="array" ref="Z139">IFERROR(INDEX(ejecuciones[Column1.ejecutado],MATCH(1,(ejecuciones[Column1.codigoIndicador]=A139)*(ejecuciones[periodo avance]="Septiembre"),0)),0)</f>
        <v>0</v>
      </c>
      <c r="AA139" s="23" cm="1">
        <f t="array" ref="AA139">IFERROR(INDEX(ejecuciones[Column1.ejecutado],MATCH(1,(ejecuciones[Column1.codigoIndicador]=A139)*(ejecuciones[periodo avance]="Diciembre"),0)),0)</f>
        <v>0</v>
      </c>
      <c r="AB139" s="25">
        <f t="shared" si="18"/>
        <v>0</v>
      </c>
      <c r="AC139" s="24">
        <f t="shared" si="19"/>
        <v>0</v>
      </c>
      <c r="AD139" s="25">
        <f t="shared" si="20"/>
        <v>0</v>
      </c>
      <c r="AE139" s="24">
        <f t="shared" si="21"/>
        <v>0</v>
      </c>
      <c r="AF139" s="26">
        <f t="shared" si="22"/>
        <v>0</v>
      </c>
      <c r="AG139" s="27" cm="1">
        <f t="array" ref="AG139">IFERROR(INDEX(ejecuciones[Column1.presupuestoProyectado],MATCH(1,(ejecuciones[Column1.codigoIndicador]=A139)*(ejecuciones[Column1.fechaDiligenciamiento]=_xlfn.MAXIFS(ejecuciones[Column1.fechaDiligenciamiento],ejecuciones[Column1.codigoIndicador],A139)),0)),0)</f>
        <v>0</v>
      </c>
      <c r="AH139" s="28"/>
      <c r="AI139" s="29" cm="1">
        <f t="array" ref="AI139">IFERROR(INDEX(ejecuciones[Column1.presupuestoEjecutado],MATCH(1,(ejecuciones[Column1.codigoIndicador]=A139)*(ejecuciones[Column1.fechaDiligenciamiento]=_xlfn.MAXIFS(ejecuciones[Column1.fechaDiligenciamiento],ejecuciones[Column1.codigoIndicador],A139)),0)),0)</f>
        <v>0</v>
      </c>
      <c r="AJ139" s="26">
        <f t="shared" si="23"/>
        <v>0</v>
      </c>
    </row>
    <row r="140" spans="1:36" ht="43.5" x14ac:dyDescent="0.35">
      <c r="A140" s="17">
        <v>139</v>
      </c>
      <c r="B140" s="18" t="s">
        <v>740</v>
      </c>
      <c r="C140" s="18" t="s">
        <v>37</v>
      </c>
      <c r="D140" s="18" t="s">
        <v>22</v>
      </c>
      <c r="E140" s="18" t="s">
        <v>590</v>
      </c>
      <c r="F140" s="18" t="s">
        <v>58</v>
      </c>
      <c r="G140" s="18" t="s">
        <v>599</v>
      </c>
      <c r="H140" s="18" t="s">
        <v>84</v>
      </c>
      <c r="I140" s="18">
        <v>170</v>
      </c>
      <c r="J140" s="18" t="s">
        <v>399</v>
      </c>
      <c r="K140" s="19">
        <v>1202032</v>
      </c>
      <c r="L140" s="20" t="s">
        <v>845</v>
      </c>
      <c r="M140" s="18" t="s">
        <v>1040</v>
      </c>
      <c r="N140" s="18" t="s">
        <v>1160</v>
      </c>
      <c r="O140" s="21">
        <v>12</v>
      </c>
      <c r="P140" s="21">
        <v>2023</v>
      </c>
      <c r="Q140" s="21" t="s">
        <v>220</v>
      </c>
      <c r="R140" s="22">
        <v>3</v>
      </c>
      <c r="S140" s="21">
        <v>12</v>
      </c>
      <c r="T140" s="23"/>
      <c r="U140" s="24">
        <f t="shared" si="16"/>
        <v>0</v>
      </c>
      <c r="V140" s="23"/>
      <c r="W140" s="24">
        <f t="shared" si="17"/>
        <v>0</v>
      </c>
      <c r="X140" s="23" cm="1">
        <f t="array" ref="X140">IFERROR(INDEX(ejecuciones[Column1.ejecutado],MATCH(1,(ejecuciones[Column1.codigoIndicador]=A140)*(ejecuciones[periodo avance]="Marzo"),0)),0)</f>
        <v>0</v>
      </c>
      <c r="Y140" s="23" cm="1">
        <f t="array" ref="Y140">IFERROR(INDEX(ejecuciones[Column1.ejecutado],MATCH(1,(ejecuciones[Column1.codigoIndicador]=A140)*(ejecuciones[periodo avance]="Junio"),0)),0)</f>
        <v>0</v>
      </c>
      <c r="Z140" s="23" cm="1">
        <f t="array" ref="Z140">IFERROR(INDEX(ejecuciones[Column1.ejecutado],MATCH(1,(ejecuciones[Column1.codigoIndicador]=A140)*(ejecuciones[periodo avance]="Septiembre"),0)),0)</f>
        <v>0</v>
      </c>
      <c r="AA140" s="23" cm="1">
        <f t="array" ref="AA140">IFERROR(INDEX(ejecuciones[Column1.ejecutado],MATCH(1,(ejecuciones[Column1.codigoIndicador]=A140)*(ejecuciones[periodo avance]="Diciembre"),0)),0)</f>
        <v>0</v>
      </c>
      <c r="AB140" s="25">
        <f t="shared" si="18"/>
        <v>0</v>
      </c>
      <c r="AC140" s="24">
        <f t="shared" si="19"/>
        <v>0</v>
      </c>
      <c r="AD140" s="25">
        <f t="shared" si="20"/>
        <v>0</v>
      </c>
      <c r="AE140" s="24">
        <f t="shared" si="21"/>
        <v>0</v>
      </c>
      <c r="AF140" s="26">
        <f t="shared" si="22"/>
        <v>0</v>
      </c>
      <c r="AG140" s="27" cm="1">
        <f t="array" ref="AG140">IFERROR(INDEX(ejecuciones[Column1.presupuestoProyectado],MATCH(1,(ejecuciones[Column1.codigoIndicador]=A140)*(ejecuciones[Column1.fechaDiligenciamiento]=_xlfn.MAXIFS(ejecuciones[Column1.fechaDiligenciamiento],ejecuciones[Column1.codigoIndicador],A140)),0)),0)</f>
        <v>0</v>
      </c>
      <c r="AH140" s="28"/>
      <c r="AI140" s="29" cm="1">
        <f t="array" ref="AI140">IFERROR(INDEX(ejecuciones[Column1.presupuestoEjecutado],MATCH(1,(ejecuciones[Column1.codigoIndicador]=A140)*(ejecuciones[Column1.fechaDiligenciamiento]=_xlfn.MAXIFS(ejecuciones[Column1.fechaDiligenciamiento],ejecuciones[Column1.codigoIndicador],A140)),0)),0)</f>
        <v>0</v>
      </c>
      <c r="AJ140" s="26">
        <f t="shared" si="23"/>
        <v>0</v>
      </c>
    </row>
    <row r="141" spans="1:36" ht="58" x14ac:dyDescent="0.35">
      <c r="A141" s="17">
        <v>140</v>
      </c>
      <c r="B141" s="18" t="s">
        <v>740</v>
      </c>
      <c r="C141" s="18" t="s">
        <v>37</v>
      </c>
      <c r="D141" s="18" t="s">
        <v>22</v>
      </c>
      <c r="E141" s="18" t="s">
        <v>590</v>
      </c>
      <c r="F141" s="18" t="s">
        <v>58</v>
      </c>
      <c r="G141" s="18" t="s">
        <v>599</v>
      </c>
      <c r="H141" s="18" t="s">
        <v>84</v>
      </c>
      <c r="I141" s="18">
        <v>171</v>
      </c>
      <c r="J141" s="18" t="s">
        <v>400</v>
      </c>
      <c r="K141" s="19">
        <v>1202032</v>
      </c>
      <c r="L141" s="20" t="s">
        <v>845</v>
      </c>
      <c r="M141" s="18" t="s">
        <v>1040</v>
      </c>
      <c r="N141" s="18" t="s">
        <v>1160</v>
      </c>
      <c r="O141" s="21">
        <v>0</v>
      </c>
      <c r="P141" s="21">
        <v>2023</v>
      </c>
      <c r="Q141" s="21" t="s">
        <v>220</v>
      </c>
      <c r="R141" s="22">
        <v>1</v>
      </c>
      <c r="S141" s="21">
        <v>2</v>
      </c>
      <c r="T141" s="23"/>
      <c r="U141" s="24">
        <f t="shared" si="16"/>
        <v>0</v>
      </c>
      <c r="V141" s="23"/>
      <c r="W141" s="24">
        <f t="shared" si="17"/>
        <v>0</v>
      </c>
      <c r="X141" s="23" cm="1">
        <f t="array" ref="X141">IFERROR(INDEX(ejecuciones[Column1.ejecutado],MATCH(1,(ejecuciones[Column1.codigoIndicador]=A141)*(ejecuciones[periodo avance]="Marzo"),0)),0)</f>
        <v>0</v>
      </c>
      <c r="Y141" s="23" cm="1">
        <f t="array" ref="Y141">IFERROR(INDEX(ejecuciones[Column1.ejecutado],MATCH(1,(ejecuciones[Column1.codigoIndicador]=A141)*(ejecuciones[periodo avance]="Junio"),0)),0)</f>
        <v>0</v>
      </c>
      <c r="Z141" s="23" cm="1">
        <f t="array" ref="Z141">IFERROR(INDEX(ejecuciones[Column1.ejecutado],MATCH(1,(ejecuciones[Column1.codigoIndicador]=A141)*(ejecuciones[periodo avance]="Septiembre"),0)),0)</f>
        <v>0</v>
      </c>
      <c r="AA141" s="23" cm="1">
        <f t="array" ref="AA141">IFERROR(INDEX(ejecuciones[Column1.ejecutado],MATCH(1,(ejecuciones[Column1.codigoIndicador]=A141)*(ejecuciones[periodo avance]="Diciembre"),0)),0)</f>
        <v>0</v>
      </c>
      <c r="AB141" s="25">
        <f t="shared" si="18"/>
        <v>0</v>
      </c>
      <c r="AC141" s="24">
        <f t="shared" si="19"/>
        <v>0</v>
      </c>
      <c r="AD141" s="25">
        <f t="shared" si="20"/>
        <v>0</v>
      </c>
      <c r="AE141" s="24">
        <f t="shared" si="21"/>
        <v>0</v>
      </c>
      <c r="AF141" s="26">
        <f t="shared" si="22"/>
        <v>0</v>
      </c>
      <c r="AG141" s="27" cm="1">
        <f t="array" ref="AG141">IFERROR(INDEX(ejecuciones[Column1.presupuestoProyectado],MATCH(1,(ejecuciones[Column1.codigoIndicador]=A141)*(ejecuciones[Column1.fechaDiligenciamiento]=_xlfn.MAXIFS(ejecuciones[Column1.fechaDiligenciamiento],ejecuciones[Column1.codigoIndicador],A141)),0)),0)</f>
        <v>0</v>
      </c>
      <c r="AH141" s="28"/>
      <c r="AI141" s="29" cm="1">
        <f t="array" ref="AI141">IFERROR(INDEX(ejecuciones[Column1.presupuestoEjecutado],MATCH(1,(ejecuciones[Column1.codigoIndicador]=A141)*(ejecuciones[Column1.fechaDiligenciamiento]=_xlfn.MAXIFS(ejecuciones[Column1.fechaDiligenciamiento],ejecuciones[Column1.codigoIndicador],A141)),0)),0)</f>
        <v>0</v>
      </c>
      <c r="AJ141" s="26">
        <f t="shared" si="23"/>
        <v>0</v>
      </c>
    </row>
    <row r="142" spans="1:36" ht="43.5" x14ac:dyDescent="0.35">
      <c r="A142" s="17">
        <v>141</v>
      </c>
      <c r="B142" s="18" t="s">
        <v>740</v>
      </c>
      <c r="C142" s="18" t="s">
        <v>37</v>
      </c>
      <c r="D142" s="18" t="s">
        <v>22</v>
      </c>
      <c r="E142" s="18" t="s">
        <v>590</v>
      </c>
      <c r="F142" s="18" t="s">
        <v>59</v>
      </c>
      <c r="G142" s="18" t="s">
        <v>599</v>
      </c>
      <c r="H142" s="18" t="s">
        <v>84</v>
      </c>
      <c r="I142" s="18">
        <v>172</v>
      </c>
      <c r="J142" s="18" t="s">
        <v>401</v>
      </c>
      <c r="K142" s="19">
        <v>1202032</v>
      </c>
      <c r="L142" s="20" t="s">
        <v>845</v>
      </c>
      <c r="M142" s="18" t="s">
        <v>1040</v>
      </c>
      <c r="N142" s="18" t="s">
        <v>1160</v>
      </c>
      <c r="O142" s="21">
        <v>12</v>
      </c>
      <c r="P142" s="21">
        <v>2023</v>
      </c>
      <c r="Q142" s="21" t="s">
        <v>220</v>
      </c>
      <c r="R142" s="22">
        <v>3</v>
      </c>
      <c r="S142" s="21">
        <v>12</v>
      </c>
      <c r="T142" s="23"/>
      <c r="U142" s="24">
        <f t="shared" si="16"/>
        <v>0</v>
      </c>
      <c r="V142" s="23"/>
      <c r="W142" s="24">
        <f t="shared" si="17"/>
        <v>0</v>
      </c>
      <c r="X142" s="23" cm="1">
        <f t="array" ref="X142">IFERROR(INDEX(ejecuciones[Column1.ejecutado],MATCH(1,(ejecuciones[Column1.codigoIndicador]=A142)*(ejecuciones[periodo avance]="Marzo"),0)),0)</f>
        <v>0</v>
      </c>
      <c r="Y142" s="23" cm="1">
        <f t="array" ref="Y142">IFERROR(INDEX(ejecuciones[Column1.ejecutado],MATCH(1,(ejecuciones[Column1.codigoIndicador]=A142)*(ejecuciones[periodo avance]="Junio"),0)),0)</f>
        <v>0</v>
      </c>
      <c r="Z142" s="23" cm="1">
        <f t="array" ref="Z142">IFERROR(INDEX(ejecuciones[Column1.ejecutado],MATCH(1,(ejecuciones[Column1.codigoIndicador]=A142)*(ejecuciones[periodo avance]="Septiembre"),0)),0)</f>
        <v>0</v>
      </c>
      <c r="AA142" s="23" cm="1">
        <f t="array" ref="AA142">IFERROR(INDEX(ejecuciones[Column1.ejecutado],MATCH(1,(ejecuciones[Column1.codigoIndicador]=A142)*(ejecuciones[periodo avance]="Diciembre"),0)),0)</f>
        <v>0</v>
      </c>
      <c r="AB142" s="25">
        <f t="shared" si="18"/>
        <v>0</v>
      </c>
      <c r="AC142" s="24">
        <f t="shared" si="19"/>
        <v>0</v>
      </c>
      <c r="AD142" s="25">
        <f t="shared" si="20"/>
        <v>0</v>
      </c>
      <c r="AE142" s="24">
        <f t="shared" si="21"/>
        <v>0</v>
      </c>
      <c r="AF142" s="26">
        <f t="shared" si="22"/>
        <v>0</v>
      </c>
      <c r="AG142" s="27" cm="1">
        <f t="array" ref="AG142">IFERROR(INDEX(ejecuciones[Column1.presupuestoProyectado],MATCH(1,(ejecuciones[Column1.codigoIndicador]=A142)*(ejecuciones[Column1.fechaDiligenciamiento]=_xlfn.MAXIFS(ejecuciones[Column1.fechaDiligenciamiento],ejecuciones[Column1.codigoIndicador],A142)),0)),0)</f>
        <v>0</v>
      </c>
      <c r="AH142" s="28"/>
      <c r="AI142" s="29" cm="1">
        <f t="array" ref="AI142">IFERROR(INDEX(ejecuciones[Column1.presupuestoEjecutado],MATCH(1,(ejecuciones[Column1.codigoIndicador]=A142)*(ejecuciones[Column1.fechaDiligenciamiento]=_xlfn.MAXIFS(ejecuciones[Column1.fechaDiligenciamiento],ejecuciones[Column1.codigoIndicador],A142)),0)),0)</f>
        <v>0</v>
      </c>
      <c r="AJ142" s="26">
        <f t="shared" si="23"/>
        <v>0</v>
      </c>
    </row>
    <row r="143" spans="1:36" ht="58" x14ac:dyDescent="0.35">
      <c r="A143" s="17">
        <v>142</v>
      </c>
      <c r="B143" s="18" t="s">
        <v>740</v>
      </c>
      <c r="C143" s="18" t="s">
        <v>37</v>
      </c>
      <c r="D143" s="18" t="s">
        <v>22</v>
      </c>
      <c r="E143" s="18" t="s">
        <v>590</v>
      </c>
      <c r="F143" s="18" t="s">
        <v>24</v>
      </c>
      <c r="G143" s="18" t="s">
        <v>23</v>
      </c>
      <c r="H143" s="18" t="s">
        <v>84</v>
      </c>
      <c r="I143" s="18">
        <v>173</v>
      </c>
      <c r="J143" s="18" t="s">
        <v>402</v>
      </c>
      <c r="K143" s="19">
        <v>4101038</v>
      </c>
      <c r="L143" s="20" t="s">
        <v>838</v>
      </c>
      <c r="M143" s="18" t="s">
        <v>1033</v>
      </c>
      <c r="N143" s="18" t="s">
        <v>1160</v>
      </c>
      <c r="O143" s="21">
        <v>0</v>
      </c>
      <c r="P143" s="21">
        <v>2023</v>
      </c>
      <c r="Q143" s="21" t="s">
        <v>220</v>
      </c>
      <c r="R143" s="22">
        <v>1</v>
      </c>
      <c r="S143" s="21">
        <v>4</v>
      </c>
      <c r="T143" s="23"/>
      <c r="U143" s="24">
        <f t="shared" si="16"/>
        <v>0</v>
      </c>
      <c r="V143" s="23"/>
      <c r="W143" s="24">
        <f t="shared" si="17"/>
        <v>0</v>
      </c>
      <c r="X143" s="23" cm="1">
        <f t="array" ref="X143">IFERROR(INDEX(ejecuciones[Column1.ejecutado],MATCH(1,(ejecuciones[Column1.codigoIndicador]=A143)*(ejecuciones[periodo avance]="Marzo"),0)),0)</f>
        <v>0</v>
      </c>
      <c r="Y143" s="23" cm="1">
        <f t="array" ref="Y143">IFERROR(INDEX(ejecuciones[Column1.ejecutado],MATCH(1,(ejecuciones[Column1.codigoIndicador]=A143)*(ejecuciones[periodo avance]="Junio"),0)),0)</f>
        <v>0</v>
      </c>
      <c r="Z143" s="23" cm="1">
        <f t="array" ref="Z143">IFERROR(INDEX(ejecuciones[Column1.ejecutado],MATCH(1,(ejecuciones[Column1.codigoIndicador]=A143)*(ejecuciones[periodo avance]="Septiembre"),0)),0)</f>
        <v>0</v>
      </c>
      <c r="AA143" s="23" cm="1">
        <f t="array" ref="AA143">IFERROR(INDEX(ejecuciones[Column1.ejecutado],MATCH(1,(ejecuciones[Column1.codigoIndicador]=A143)*(ejecuciones[periodo avance]="Diciembre"),0)),0)</f>
        <v>0</v>
      </c>
      <c r="AB143" s="25">
        <f t="shared" si="18"/>
        <v>0</v>
      </c>
      <c r="AC143" s="24">
        <f t="shared" si="19"/>
        <v>0</v>
      </c>
      <c r="AD143" s="25">
        <f t="shared" si="20"/>
        <v>0</v>
      </c>
      <c r="AE143" s="24">
        <f t="shared" si="21"/>
        <v>0</v>
      </c>
      <c r="AF143" s="26">
        <f t="shared" si="22"/>
        <v>0</v>
      </c>
      <c r="AG143" s="27" cm="1">
        <f t="array" ref="AG143">IFERROR(INDEX(ejecuciones[Column1.presupuestoProyectado],MATCH(1,(ejecuciones[Column1.codigoIndicador]=A143)*(ejecuciones[Column1.fechaDiligenciamiento]=_xlfn.MAXIFS(ejecuciones[Column1.fechaDiligenciamiento],ejecuciones[Column1.codigoIndicador],A143)),0)),0)</f>
        <v>0</v>
      </c>
      <c r="AH143" s="28"/>
      <c r="AI143" s="29" cm="1">
        <f t="array" ref="AI143">IFERROR(INDEX(ejecuciones[Column1.presupuestoEjecutado],MATCH(1,(ejecuciones[Column1.codigoIndicador]=A143)*(ejecuciones[Column1.fechaDiligenciamiento]=_xlfn.MAXIFS(ejecuciones[Column1.fechaDiligenciamiento],ejecuciones[Column1.codigoIndicador],A143)),0)),0)</f>
        <v>0</v>
      </c>
      <c r="AJ143" s="26">
        <f t="shared" si="23"/>
        <v>0</v>
      </c>
    </row>
    <row r="144" spans="1:36" ht="174" x14ac:dyDescent="0.35">
      <c r="A144" s="17">
        <v>143</v>
      </c>
      <c r="B144" s="18" t="s">
        <v>43</v>
      </c>
      <c r="C144" s="18" t="s">
        <v>29</v>
      </c>
      <c r="D144" s="18" t="s">
        <v>710</v>
      </c>
      <c r="E144" s="18" t="s">
        <v>652</v>
      </c>
      <c r="F144" s="18">
        <v>4302</v>
      </c>
      <c r="G144" s="18" t="s">
        <v>600</v>
      </c>
      <c r="H144" s="18" t="s">
        <v>562</v>
      </c>
      <c r="I144" s="18">
        <v>174</v>
      </c>
      <c r="J144" s="18" t="s">
        <v>403</v>
      </c>
      <c r="K144" s="19" t="s">
        <v>153</v>
      </c>
      <c r="L144" s="20" t="s">
        <v>846</v>
      </c>
      <c r="M144" s="18" t="s">
        <v>1041</v>
      </c>
      <c r="N144" s="18" t="s">
        <v>26</v>
      </c>
      <c r="O144" s="21">
        <v>826</v>
      </c>
      <c r="P144" s="21">
        <v>2023</v>
      </c>
      <c r="Q144" s="21" t="s">
        <v>43</v>
      </c>
      <c r="R144" s="22">
        <v>909</v>
      </c>
      <c r="S144" s="21">
        <v>889</v>
      </c>
      <c r="T144" s="23"/>
      <c r="U144" s="24">
        <f t="shared" si="16"/>
        <v>0</v>
      </c>
      <c r="V144" s="23"/>
      <c r="W144" s="24">
        <f t="shared" si="17"/>
        <v>0</v>
      </c>
      <c r="X144" s="23" cm="1">
        <f t="array" ref="X144">IFERROR(INDEX(ejecuciones[Column1.ejecutado],MATCH(1,(ejecuciones[Column1.codigoIndicador]=A144)*(ejecuciones[periodo avance]="Marzo"),0)),0)</f>
        <v>186</v>
      </c>
      <c r="Y144" s="23" cm="1">
        <f t="array" ref="Y144">IFERROR(INDEX(ejecuciones[Column1.ejecutado],MATCH(1,(ejecuciones[Column1.codigoIndicador]=A144)*(ejecuciones[periodo avance]="Junio"),0)),0)</f>
        <v>312</v>
      </c>
      <c r="Z144" s="23" cm="1">
        <f t="array" ref="Z144">IFERROR(INDEX(ejecuciones[Column1.ejecutado],MATCH(1,(ejecuciones[Column1.codigoIndicador]=A144)*(ejecuciones[periodo avance]="Septiembre"),0)),0)</f>
        <v>0</v>
      </c>
      <c r="AA144" s="23" cm="1">
        <f t="array" ref="AA144">IFERROR(INDEX(ejecuciones[Column1.ejecutado],MATCH(1,(ejecuciones[Column1.codigoIndicador]=A144)*(ejecuciones[periodo avance]="Diciembre"),0)),0)</f>
        <v>0</v>
      </c>
      <c r="AB144" s="25">
        <f t="shared" si="18"/>
        <v>498</v>
      </c>
      <c r="AC144" s="24">
        <f t="shared" si="19"/>
        <v>0.56017997750281212</v>
      </c>
      <c r="AD144" s="25">
        <f t="shared" si="20"/>
        <v>498</v>
      </c>
      <c r="AE144" s="24">
        <f t="shared" si="21"/>
        <v>0.54785478547854782</v>
      </c>
      <c r="AF144" s="26">
        <f t="shared" si="22"/>
        <v>0.56017997750281212</v>
      </c>
      <c r="AG144" s="27" cm="1">
        <f t="array" ref="AG144">IFERROR(INDEX(ejecuciones[Column1.presupuestoProyectado],MATCH(1,(ejecuciones[Column1.codigoIndicador]=A144)*(ejecuciones[Column1.fechaDiligenciamiento]=_xlfn.MAXIFS(ejecuciones[Column1.fechaDiligenciamiento],ejecuciones[Column1.codigoIndicador],A144)),0)),0)</f>
        <v>1053000000</v>
      </c>
      <c r="AH144" s="28"/>
      <c r="AI144" s="29" cm="1">
        <f t="array" ref="AI144">IFERROR(INDEX(ejecuciones[Column1.presupuestoEjecutado],MATCH(1,(ejecuciones[Column1.codigoIndicador]=A144)*(ejecuciones[Column1.fechaDiligenciamiento]=_xlfn.MAXIFS(ejecuciones[Column1.fechaDiligenciamiento],ejecuciones[Column1.codigoIndicador],A144)),0)),0)</f>
        <v>1053000000</v>
      </c>
      <c r="AJ144" s="26">
        <f t="shared" si="23"/>
        <v>1</v>
      </c>
    </row>
    <row r="145" spans="1:36" ht="116" x14ac:dyDescent="0.35">
      <c r="A145" s="17">
        <v>144</v>
      </c>
      <c r="B145" s="18" t="s">
        <v>745</v>
      </c>
      <c r="C145" s="18" t="s">
        <v>29</v>
      </c>
      <c r="D145" s="18" t="s">
        <v>710</v>
      </c>
      <c r="E145" s="18" t="s">
        <v>652</v>
      </c>
      <c r="F145" s="18">
        <v>4302</v>
      </c>
      <c r="G145" s="18" t="s">
        <v>600</v>
      </c>
      <c r="H145" s="18" t="s">
        <v>562</v>
      </c>
      <c r="I145" s="18">
        <v>175</v>
      </c>
      <c r="J145" s="18" t="s">
        <v>404</v>
      </c>
      <c r="K145" s="19" t="s">
        <v>154</v>
      </c>
      <c r="L145" s="20" t="s">
        <v>847</v>
      </c>
      <c r="M145" s="18" t="s">
        <v>1042</v>
      </c>
      <c r="N145" s="18" t="s">
        <v>26</v>
      </c>
      <c r="O145" s="21">
        <v>228</v>
      </c>
      <c r="P145" s="21">
        <v>2023</v>
      </c>
      <c r="Q145" s="21" t="s">
        <v>43</v>
      </c>
      <c r="R145" s="22">
        <v>220</v>
      </c>
      <c r="S145" s="21">
        <v>235</v>
      </c>
      <c r="T145" s="23"/>
      <c r="U145" s="24">
        <f t="shared" si="16"/>
        <v>0</v>
      </c>
      <c r="V145" s="23"/>
      <c r="W145" s="24">
        <f t="shared" si="17"/>
        <v>0</v>
      </c>
      <c r="X145" s="23" cm="1">
        <f t="array" ref="X145">IFERROR(INDEX(ejecuciones[Column1.ejecutado],MATCH(1,(ejecuciones[Column1.codigoIndicador]=A145)*(ejecuciones[periodo avance]="Marzo"),0)),0)</f>
        <v>182</v>
      </c>
      <c r="Y145" s="23" cm="1">
        <f t="array" ref="Y145">IFERROR(INDEX(ejecuciones[Column1.ejecutado],MATCH(1,(ejecuciones[Column1.codigoIndicador]=A145)*(ejecuciones[periodo avance]="Junio"),0)),0)</f>
        <v>182</v>
      </c>
      <c r="Z145" s="23" cm="1">
        <f t="array" ref="Z145">IFERROR(INDEX(ejecuciones[Column1.ejecutado],MATCH(1,(ejecuciones[Column1.codigoIndicador]=A145)*(ejecuciones[periodo avance]="Septiembre"),0)),0)</f>
        <v>0</v>
      </c>
      <c r="AA145" s="23" cm="1">
        <f t="array" ref="AA145">IFERROR(INDEX(ejecuciones[Column1.ejecutado],MATCH(1,(ejecuciones[Column1.codigoIndicador]=A145)*(ejecuciones[periodo avance]="Diciembre"),0)),0)</f>
        <v>0</v>
      </c>
      <c r="AB145" s="25">
        <f t="shared" si="18"/>
        <v>364</v>
      </c>
      <c r="AC145" s="24">
        <f t="shared" si="19"/>
        <v>1.548936170212766</v>
      </c>
      <c r="AD145" s="25">
        <f t="shared" si="20"/>
        <v>364</v>
      </c>
      <c r="AE145" s="24">
        <f t="shared" si="21"/>
        <v>1.6545454545454545</v>
      </c>
      <c r="AF145" s="26">
        <f t="shared" si="22"/>
        <v>1.548936170212766</v>
      </c>
      <c r="AG145" s="27" cm="1">
        <f t="array" ref="AG145">IFERROR(INDEX(ejecuciones[Column1.presupuestoProyectado],MATCH(1,(ejecuciones[Column1.codigoIndicador]=A145)*(ejecuciones[Column1.fechaDiligenciamiento]=_xlfn.MAXIFS(ejecuciones[Column1.fechaDiligenciamiento],ejecuciones[Column1.codigoIndicador],A145)),0)),0)</f>
        <v>3322109000</v>
      </c>
      <c r="AH145" s="28"/>
      <c r="AI145" s="29" cm="1">
        <f t="array" ref="AI145">IFERROR(INDEX(ejecuciones[Column1.presupuestoEjecutado],MATCH(1,(ejecuciones[Column1.codigoIndicador]=A145)*(ejecuciones[Column1.fechaDiligenciamiento]=_xlfn.MAXIFS(ejecuciones[Column1.fechaDiligenciamiento],ejecuciones[Column1.codigoIndicador],A145)),0)),0)</f>
        <v>262010900</v>
      </c>
      <c r="AJ145" s="26">
        <f t="shared" si="23"/>
        <v>7.8868845061977194E-2</v>
      </c>
    </row>
    <row r="146" spans="1:36" ht="116" x14ac:dyDescent="0.35">
      <c r="A146" s="17">
        <v>145</v>
      </c>
      <c r="B146" s="18" t="s">
        <v>43</v>
      </c>
      <c r="C146" s="18" t="s">
        <v>29</v>
      </c>
      <c r="D146" s="18" t="s">
        <v>710</v>
      </c>
      <c r="E146" s="18" t="s">
        <v>652</v>
      </c>
      <c r="F146" s="18">
        <v>4302</v>
      </c>
      <c r="G146" s="18" t="s">
        <v>600</v>
      </c>
      <c r="H146" s="18" t="s">
        <v>562</v>
      </c>
      <c r="I146" s="18">
        <v>176</v>
      </c>
      <c r="J146" s="18" t="s">
        <v>405</v>
      </c>
      <c r="K146" s="19" t="s">
        <v>154</v>
      </c>
      <c r="L146" s="20" t="s">
        <v>847</v>
      </c>
      <c r="M146" s="18" t="s">
        <v>1043</v>
      </c>
      <c r="N146" s="18" t="s">
        <v>26</v>
      </c>
      <c r="O146" s="21">
        <v>228</v>
      </c>
      <c r="P146" s="21">
        <v>2023</v>
      </c>
      <c r="Q146" s="21" t="s">
        <v>43</v>
      </c>
      <c r="R146" s="22">
        <v>220</v>
      </c>
      <c r="S146" s="21">
        <v>235</v>
      </c>
      <c r="T146" s="23"/>
      <c r="U146" s="24">
        <f t="shared" si="16"/>
        <v>0</v>
      </c>
      <c r="V146" s="23"/>
      <c r="W146" s="24">
        <f t="shared" si="17"/>
        <v>0</v>
      </c>
      <c r="X146" s="23" cm="1">
        <f t="array" ref="X146">IFERROR(INDEX(ejecuciones[Column1.ejecutado],MATCH(1,(ejecuciones[Column1.codigoIndicador]=A146)*(ejecuciones[periodo avance]="Marzo"),0)),0)</f>
        <v>182</v>
      </c>
      <c r="Y146" s="23" cm="1">
        <f t="array" ref="Y146">IFERROR(INDEX(ejecuciones[Column1.ejecutado],MATCH(1,(ejecuciones[Column1.codigoIndicador]=A146)*(ejecuciones[periodo avance]="Junio"),0)),0)</f>
        <v>182</v>
      </c>
      <c r="Z146" s="23" cm="1">
        <f t="array" ref="Z146">IFERROR(INDEX(ejecuciones[Column1.ejecutado],MATCH(1,(ejecuciones[Column1.codigoIndicador]=A146)*(ejecuciones[periodo avance]="Septiembre"),0)),0)</f>
        <v>0</v>
      </c>
      <c r="AA146" s="23" cm="1">
        <f t="array" ref="AA146">IFERROR(INDEX(ejecuciones[Column1.ejecutado],MATCH(1,(ejecuciones[Column1.codigoIndicador]=A146)*(ejecuciones[periodo avance]="Diciembre"),0)),0)</f>
        <v>0</v>
      </c>
      <c r="AB146" s="25">
        <f t="shared" si="18"/>
        <v>364</v>
      </c>
      <c r="AC146" s="24">
        <f t="shared" si="19"/>
        <v>1.548936170212766</v>
      </c>
      <c r="AD146" s="25">
        <f t="shared" si="20"/>
        <v>364</v>
      </c>
      <c r="AE146" s="24">
        <f t="shared" si="21"/>
        <v>1.6545454545454545</v>
      </c>
      <c r="AF146" s="26">
        <f t="shared" si="22"/>
        <v>1.548936170212766</v>
      </c>
      <c r="AG146" s="27" cm="1">
        <f t="array" ref="AG146">IFERROR(INDEX(ejecuciones[Column1.presupuestoProyectado],MATCH(1,(ejecuciones[Column1.codigoIndicador]=A146)*(ejecuciones[Column1.fechaDiligenciamiento]=_xlfn.MAXIFS(ejecuciones[Column1.fechaDiligenciamiento],ejecuciones[Column1.codigoIndicador],A146)),0)),0)</f>
        <v>3322109000</v>
      </c>
      <c r="AH146" s="28"/>
      <c r="AI146" s="29" cm="1">
        <f t="array" ref="AI146">IFERROR(INDEX(ejecuciones[Column1.presupuestoEjecutado],MATCH(1,(ejecuciones[Column1.codigoIndicador]=A146)*(ejecuciones[Column1.fechaDiligenciamiento]=_xlfn.MAXIFS(ejecuciones[Column1.fechaDiligenciamiento],ejecuciones[Column1.codigoIndicador],A146)),0)),0)</f>
        <v>262010900</v>
      </c>
      <c r="AJ146" s="26">
        <f t="shared" si="23"/>
        <v>7.8868845061977194E-2</v>
      </c>
    </row>
    <row r="147" spans="1:36" ht="101.5" x14ac:dyDescent="0.35">
      <c r="A147" s="17">
        <v>146</v>
      </c>
      <c r="B147" s="18" t="s">
        <v>43</v>
      </c>
      <c r="C147" s="18" t="s">
        <v>29</v>
      </c>
      <c r="D147" s="18" t="s">
        <v>710</v>
      </c>
      <c r="E147" s="18" t="s">
        <v>652</v>
      </c>
      <c r="F147" s="18">
        <v>4302</v>
      </c>
      <c r="G147" s="18" t="s">
        <v>600</v>
      </c>
      <c r="H147" s="18" t="s">
        <v>562</v>
      </c>
      <c r="I147" s="18">
        <v>177</v>
      </c>
      <c r="J147" s="18" t="s">
        <v>406</v>
      </c>
      <c r="K147" s="19" t="s">
        <v>155</v>
      </c>
      <c r="L147" s="20" t="s">
        <v>848</v>
      </c>
      <c r="M147" s="18" t="s">
        <v>1044</v>
      </c>
      <c r="N147" s="18" t="s">
        <v>26</v>
      </c>
      <c r="O147" s="21">
        <v>16</v>
      </c>
      <c r="P147" s="21">
        <v>2023</v>
      </c>
      <c r="Q147" s="21" t="s">
        <v>43</v>
      </c>
      <c r="R147" s="22">
        <v>32</v>
      </c>
      <c r="S147" s="21">
        <v>118</v>
      </c>
      <c r="T147" s="23"/>
      <c r="U147" s="24">
        <f t="shared" si="16"/>
        <v>0</v>
      </c>
      <c r="V147" s="23"/>
      <c r="W147" s="24">
        <f t="shared" si="17"/>
        <v>0</v>
      </c>
      <c r="X147" s="23" cm="1">
        <f t="array" ref="X147">IFERROR(INDEX(ejecuciones[Column1.ejecutado],MATCH(1,(ejecuciones[Column1.codigoIndicador]=A147)*(ejecuciones[periodo avance]="Marzo"),0)),0)</f>
        <v>285</v>
      </c>
      <c r="Y147" s="23" cm="1">
        <f t="array" ref="Y147">IFERROR(INDEX(ejecuciones[Column1.ejecutado],MATCH(1,(ejecuciones[Column1.codigoIndicador]=A147)*(ejecuciones[periodo avance]="Junio"),0)),0)</f>
        <v>182</v>
      </c>
      <c r="Z147" s="23" cm="1">
        <f t="array" ref="Z147">IFERROR(INDEX(ejecuciones[Column1.ejecutado],MATCH(1,(ejecuciones[Column1.codigoIndicador]=A147)*(ejecuciones[periodo avance]="Septiembre"),0)),0)</f>
        <v>0</v>
      </c>
      <c r="AA147" s="23" cm="1">
        <f t="array" ref="AA147">IFERROR(INDEX(ejecuciones[Column1.ejecutado],MATCH(1,(ejecuciones[Column1.codigoIndicador]=A147)*(ejecuciones[periodo avance]="Diciembre"),0)),0)</f>
        <v>0</v>
      </c>
      <c r="AB147" s="25">
        <f t="shared" si="18"/>
        <v>467</v>
      </c>
      <c r="AC147" s="24">
        <f t="shared" si="19"/>
        <v>3.9576271186440679</v>
      </c>
      <c r="AD147" s="25">
        <f t="shared" si="20"/>
        <v>467</v>
      </c>
      <c r="AE147" s="24">
        <f t="shared" si="21"/>
        <v>14.59375</v>
      </c>
      <c r="AF147" s="26">
        <f t="shared" si="22"/>
        <v>3.9576271186440679</v>
      </c>
      <c r="AG147" s="27" cm="1">
        <f t="array" ref="AG147">IFERROR(INDEX(ejecuciones[Column1.presupuestoProyectado],MATCH(1,(ejecuciones[Column1.codigoIndicador]=A147)*(ejecuciones[Column1.fechaDiligenciamiento]=_xlfn.MAXIFS(ejecuciones[Column1.fechaDiligenciamiento],ejecuciones[Column1.codigoIndicador],A147)),0)),0)</f>
        <v>59618596</v>
      </c>
      <c r="AH147" s="28"/>
      <c r="AI147" s="29" cm="1">
        <f t="array" ref="AI147">IFERROR(INDEX(ejecuciones[Column1.presupuestoEjecutado],MATCH(1,(ejecuciones[Column1.codigoIndicador]=A147)*(ejecuciones[Column1.fechaDiligenciamiento]=_xlfn.MAXIFS(ejecuciones[Column1.fechaDiligenciamiento],ejecuciones[Column1.codigoIndicador],A147)),0)),0)</f>
        <v>30000000</v>
      </c>
      <c r="AJ147" s="26">
        <f t="shared" si="23"/>
        <v>0.50319869994925748</v>
      </c>
    </row>
    <row r="148" spans="1:36" ht="87" x14ac:dyDescent="0.35">
      <c r="A148" s="17">
        <v>147</v>
      </c>
      <c r="B148" s="18" t="s">
        <v>43</v>
      </c>
      <c r="C148" s="18" t="s">
        <v>29</v>
      </c>
      <c r="D148" s="18" t="s">
        <v>710</v>
      </c>
      <c r="E148" s="18" t="s">
        <v>652</v>
      </c>
      <c r="F148" s="18">
        <v>4302</v>
      </c>
      <c r="G148" s="18" t="s">
        <v>600</v>
      </c>
      <c r="H148" s="18" t="s">
        <v>562</v>
      </c>
      <c r="I148" s="18">
        <v>178</v>
      </c>
      <c r="J148" s="18" t="s">
        <v>407</v>
      </c>
      <c r="K148" s="19" t="s">
        <v>156</v>
      </c>
      <c r="L148" s="20" t="s">
        <v>849</v>
      </c>
      <c r="M148" s="18" t="s">
        <v>1045</v>
      </c>
      <c r="N148" s="18" t="s">
        <v>26</v>
      </c>
      <c r="O148" s="21">
        <v>37</v>
      </c>
      <c r="P148" s="21">
        <v>2023</v>
      </c>
      <c r="Q148" s="21" t="s">
        <v>43</v>
      </c>
      <c r="R148" s="22">
        <v>37</v>
      </c>
      <c r="S148" s="21">
        <v>151</v>
      </c>
      <c r="T148" s="23"/>
      <c r="U148" s="24">
        <f t="shared" si="16"/>
        <v>0</v>
      </c>
      <c r="V148" s="23"/>
      <c r="W148" s="24">
        <f t="shared" si="17"/>
        <v>0</v>
      </c>
      <c r="X148" s="23" cm="1">
        <f t="array" ref="X148">IFERROR(INDEX(ejecuciones[Column1.ejecutado],MATCH(1,(ejecuciones[Column1.codigoIndicador]=A148)*(ejecuciones[periodo avance]="Marzo"),0)),0)</f>
        <v>0</v>
      </c>
      <c r="Y148" s="23" cm="1">
        <f t="array" ref="Y148">IFERROR(INDEX(ejecuciones[Column1.ejecutado],MATCH(1,(ejecuciones[Column1.codigoIndicador]=A148)*(ejecuciones[periodo avance]="Junio"),0)),0)</f>
        <v>16</v>
      </c>
      <c r="Z148" s="23" cm="1">
        <f t="array" ref="Z148">IFERROR(INDEX(ejecuciones[Column1.ejecutado],MATCH(1,(ejecuciones[Column1.codigoIndicador]=A148)*(ejecuciones[periodo avance]="Septiembre"),0)),0)</f>
        <v>0</v>
      </c>
      <c r="AA148" s="23" cm="1">
        <f t="array" ref="AA148">IFERROR(INDEX(ejecuciones[Column1.ejecutado],MATCH(1,(ejecuciones[Column1.codigoIndicador]=A148)*(ejecuciones[periodo avance]="Diciembre"),0)),0)</f>
        <v>0</v>
      </c>
      <c r="AB148" s="25">
        <f t="shared" si="18"/>
        <v>16</v>
      </c>
      <c r="AC148" s="24">
        <f t="shared" si="19"/>
        <v>0.10596026490066225</v>
      </c>
      <c r="AD148" s="25">
        <f t="shared" si="20"/>
        <v>16</v>
      </c>
      <c r="AE148" s="24">
        <f t="shared" si="21"/>
        <v>0.43243243243243246</v>
      </c>
      <c r="AF148" s="26">
        <f t="shared" si="22"/>
        <v>0.10596026490066225</v>
      </c>
      <c r="AG148" s="27" cm="1">
        <f t="array" ref="AG148">IFERROR(INDEX(ejecuciones[Column1.presupuestoProyectado],MATCH(1,(ejecuciones[Column1.codigoIndicador]=A148)*(ejecuciones[Column1.fechaDiligenciamiento]=_xlfn.MAXIFS(ejecuciones[Column1.fechaDiligenciamiento],ejecuciones[Column1.codigoIndicador],A148)),0)),0)</f>
        <v>0</v>
      </c>
      <c r="AH148" s="28"/>
      <c r="AI148" s="29" cm="1">
        <f t="array" ref="AI148">IFERROR(INDEX(ejecuciones[Column1.presupuestoEjecutado],MATCH(1,(ejecuciones[Column1.codigoIndicador]=A148)*(ejecuciones[Column1.fechaDiligenciamiento]=_xlfn.MAXIFS(ejecuciones[Column1.fechaDiligenciamiento],ejecuciones[Column1.codigoIndicador],A148)),0)),0)</f>
        <v>0</v>
      </c>
      <c r="AJ148" s="26">
        <f t="shared" si="23"/>
        <v>0</v>
      </c>
    </row>
    <row r="149" spans="1:36" ht="87" x14ac:dyDescent="0.35">
      <c r="A149" s="17">
        <v>148</v>
      </c>
      <c r="B149" s="18" t="s">
        <v>43</v>
      </c>
      <c r="C149" s="18" t="s">
        <v>29</v>
      </c>
      <c r="D149" s="18" t="s">
        <v>710</v>
      </c>
      <c r="E149" s="18" t="s">
        <v>652</v>
      </c>
      <c r="F149" s="18">
        <v>4302</v>
      </c>
      <c r="G149" s="18" t="s">
        <v>600</v>
      </c>
      <c r="H149" s="18" t="s">
        <v>562</v>
      </c>
      <c r="I149" s="18">
        <v>179</v>
      </c>
      <c r="J149" s="18" t="s">
        <v>407</v>
      </c>
      <c r="K149" s="19" t="s">
        <v>156</v>
      </c>
      <c r="L149" s="20" t="s">
        <v>849</v>
      </c>
      <c r="M149" s="18" t="s">
        <v>1046</v>
      </c>
      <c r="N149" s="18" t="s">
        <v>26</v>
      </c>
      <c r="O149" s="21">
        <v>21</v>
      </c>
      <c r="P149" s="21">
        <v>2023</v>
      </c>
      <c r="Q149" s="21" t="s">
        <v>43</v>
      </c>
      <c r="R149" s="22">
        <v>8</v>
      </c>
      <c r="S149" s="21">
        <v>25</v>
      </c>
      <c r="T149" s="23"/>
      <c r="U149" s="24">
        <f t="shared" si="16"/>
        <v>0</v>
      </c>
      <c r="V149" s="23"/>
      <c r="W149" s="24">
        <f t="shared" si="17"/>
        <v>0</v>
      </c>
      <c r="X149" s="23" cm="1">
        <f t="array" ref="X149">IFERROR(INDEX(ejecuciones[Column1.ejecutado],MATCH(1,(ejecuciones[Column1.codigoIndicador]=A149)*(ejecuciones[periodo avance]="Marzo"),0)),0)</f>
        <v>0</v>
      </c>
      <c r="Y149" s="23" cm="1">
        <f t="array" ref="Y149">IFERROR(INDEX(ejecuciones[Column1.ejecutado],MATCH(1,(ejecuciones[Column1.codigoIndicador]=A149)*(ejecuciones[periodo avance]="Junio"),0)),0)</f>
        <v>17</v>
      </c>
      <c r="Z149" s="23" cm="1">
        <f t="array" ref="Z149">IFERROR(INDEX(ejecuciones[Column1.ejecutado],MATCH(1,(ejecuciones[Column1.codigoIndicador]=A149)*(ejecuciones[periodo avance]="Septiembre"),0)),0)</f>
        <v>0</v>
      </c>
      <c r="AA149" s="23" cm="1">
        <f t="array" ref="AA149">IFERROR(INDEX(ejecuciones[Column1.ejecutado],MATCH(1,(ejecuciones[Column1.codigoIndicador]=A149)*(ejecuciones[periodo avance]="Diciembre"),0)),0)</f>
        <v>0</v>
      </c>
      <c r="AB149" s="25">
        <f t="shared" si="18"/>
        <v>17</v>
      </c>
      <c r="AC149" s="24">
        <f t="shared" si="19"/>
        <v>0.68</v>
      </c>
      <c r="AD149" s="25">
        <f t="shared" si="20"/>
        <v>17</v>
      </c>
      <c r="AE149" s="24">
        <f t="shared" si="21"/>
        <v>2.125</v>
      </c>
      <c r="AF149" s="26">
        <f t="shared" si="22"/>
        <v>0.68</v>
      </c>
      <c r="AG149" s="27" cm="1">
        <f t="array" ref="AG149">IFERROR(INDEX(ejecuciones[Column1.presupuestoProyectado],MATCH(1,(ejecuciones[Column1.codigoIndicador]=A149)*(ejecuciones[Column1.fechaDiligenciamiento]=_xlfn.MAXIFS(ejecuciones[Column1.fechaDiligenciamiento],ejecuciones[Column1.codigoIndicador],A149)),0)),0)</f>
        <v>0</v>
      </c>
      <c r="AH149" s="28"/>
      <c r="AI149" s="29" cm="1">
        <f t="array" ref="AI149">IFERROR(INDEX(ejecuciones[Column1.presupuestoEjecutado],MATCH(1,(ejecuciones[Column1.codigoIndicador]=A149)*(ejecuciones[Column1.fechaDiligenciamiento]=_xlfn.MAXIFS(ejecuciones[Column1.fechaDiligenciamiento],ejecuciones[Column1.codigoIndicador],A149)),0)),0)</f>
        <v>0</v>
      </c>
      <c r="AJ149" s="26">
        <f t="shared" si="23"/>
        <v>0</v>
      </c>
    </row>
    <row r="150" spans="1:36" ht="101.5" x14ac:dyDescent="0.35">
      <c r="A150" s="17">
        <v>149</v>
      </c>
      <c r="B150" s="18" t="s">
        <v>43</v>
      </c>
      <c r="C150" s="18" t="s">
        <v>29</v>
      </c>
      <c r="D150" s="18" t="s">
        <v>710</v>
      </c>
      <c r="E150" s="18" t="s">
        <v>652</v>
      </c>
      <c r="F150" s="18">
        <v>4302</v>
      </c>
      <c r="G150" s="18" t="s">
        <v>600</v>
      </c>
      <c r="H150" s="18" t="s">
        <v>562</v>
      </c>
      <c r="I150" s="18">
        <v>180</v>
      </c>
      <c r="J150" s="18" t="s">
        <v>408</v>
      </c>
      <c r="K150" s="19" t="s">
        <v>157</v>
      </c>
      <c r="L150" s="20" t="s">
        <v>850</v>
      </c>
      <c r="M150" s="18" t="s">
        <v>1047</v>
      </c>
      <c r="N150" s="18" t="s">
        <v>26</v>
      </c>
      <c r="O150" s="21">
        <v>826</v>
      </c>
      <c r="P150" s="21">
        <v>2023</v>
      </c>
      <c r="Q150" s="21" t="s">
        <v>43</v>
      </c>
      <c r="R150" s="22">
        <v>909</v>
      </c>
      <c r="S150" s="21">
        <v>848</v>
      </c>
      <c r="T150" s="23"/>
      <c r="U150" s="24">
        <f t="shared" si="16"/>
        <v>0</v>
      </c>
      <c r="V150" s="23"/>
      <c r="W150" s="24">
        <f t="shared" si="17"/>
        <v>0</v>
      </c>
      <c r="X150" s="23" cm="1">
        <f t="array" ref="X150">IFERROR(INDEX(ejecuciones[Column1.ejecutado],MATCH(1,(ejecuciones[Column1.codigoIndicador]=A150)*(ejecuciones[periodo avance]="Marzo"),0)),0)</f>
        <v>30</v>
      </c>
      <c r="Y150" s="23" cm="1">
        <f t="array" ref="Y150">IFERROR(INDEX(ejecuciones[Column1.ejecutado],MATCH(1,(ejecuciones[Column1.codigoIndicador]=A150)*(ejecuciones[periodo avance]="Junio"),0)),0)</f>
        <v>223</v>
      </c>
      <c r="Z150" s="23" cm="1">
        <f t="array" ref="Z150">IFERROR(INDEX(ejecuciones[Column1.ejecutado],MATCH(1,(ejecuciones[Column1.codigoIndicador]=A150)*(ejecuciones[periodo avance]="Septiembre"),0)),0)</f>
        <v>0</v>
      </c>
      <c r="AA150" s="23" cm="1">
        <f t="array" ref="AA150">IFERROR(INDEX(ejecuciones[Column1.ejecutado],MATCH(1,(ejecuciones[Column1.codigoIndicador]=A150)*(ejecuciones[periodo avance]="Diciembre"),0)),0)</f>
        <v>0</v>
      </c>
      <c r="AB150" s="25">
        <f t="shared" si="18"/>
        <v>253</v>
      </c>
      <c r="AC150" s="24">
        <f t="shared" si="19"/>
        <v>0.29834905660377359</v>
      </c>
      <c r="AD150" s="25">
        <f t="shared" si="20"/>
        <v>253</v>
      </c>
      <c r="AE150" s="24">
        <f t="shared" si="21"/>
        <v>0.27832783278327833</v>
      </c>
      <c r="AF150" s="26">
        <f t="shared" si="22"/>
        <v>0.29834905660377359</v>
      </c>
      <c r="AG150" s="27" cm="1">
        <f t="array" ref="AG150">IFERROR(INDEX(ejecuciones[Column1.presupuestoProyectado],MATCH(1,(ejecuciones[Column1.codigoIndicador]=A150)*(ejecuciones[Column1.fechaDiligenciamiento]=_xlfn.MAXIFS(ejecuciones[Column1.fechaDiligenciamiento],ejecuciones[Column1.codigoIndicador],A150)),0)),0)</f>
        <v>0</v>
      </c>
      <c r="AH150" s="28"/>
      <c r="AI150" s="29" cm="1">
        <f t="array" ref="AI150">IFERROR(INDEX(ejecuciones[Column1.presupuestoEjecutado],MATCH(1,(ejecuciones[Column1.codigoIndicador]=A150)*(ejecuciones[Column1.fechaDiligenciamiento]=_xlfn.MAXIFS(ejecuciones[Column1.fechaDiligenciamiento],ejecuciones[Column1.codigoIndicador],A150)),0)),0)</f>
        <v>0</v>
      </c>
      <c r="AJ150" s="26">
        <f t="shared" si="23"/>
        <v>0</v>
      </c>
    </row>
    <row r="151" spans="1:36" ht="203" x14ac:dyDescent="0.35">
      <c r="A151" s="17">
        <v>150</v>
      </c>
      <c r="B151" s="18" t="s">
        <v>43</v>
      </c>
      <c r="C151" s="18" t="s">
        <v>29</v>
      </c>
      <c r="D151" s="18" t="s">
        <v>710</v>
      </c>
      <c r="E151" s="18" t="s">
        <v>652</v>
      </c>
      <c r="F151" s="18">
        <v>4302</v>
      </c>
      <c r="G151" s="18" t="s">
        <v>601</v>
      </c>
      <c r="H151" s="18" t="s">
        <v>562</v>
      </c>
      <c r="I151" s="18">
        <v>181</v>
      </c>
      <c r="J151" s="18" t="s">
        <v>409</v>
      </c>
      <c r="K151" s="19" t="s">
        <v>158</v>
      </c>
      <c r="L151" s="20" t="s">
        <v>851</v>
      </c>
      <c r="M151" s="18" t="s">
        <v>1048</v>
      </c>
      <c r="N151" s="18" t="s">
        <v>26</v>
      </c>
      <c r="O151" s="21">
        <v>826</v>
      </c>
      <c r="P151" s="21">
        <v>2023</v>
      </c>
      <c r="Q151" s="21" t="s">
        <v>43</v>
      </c>
      <c r="R151" s="22">
        <v>350</v>
      </c>
      <c r="S151" s="21">
        <v>2076</v>
      </c>
      <c r="T151" s="23"/>
      <c r="U151" s="24">
        <f t="shared" si="16"/>
        <v>0</v>
      </c>
      <c r="V151" s="23"/>
      <c r="W151" s="24">
        <f t="shared" si="17"/>
        <v>0</v>
      </c>
      <c r="X151" s="23" cm="1">
        <f t="array" ref="X151">IFERROR(INDEX(ejecuciones[Column1.ejecutado],MATCH(1,(ejecuciones[Column1.codigoIndicador]=A151)*(ejecuciones[periodo avance]="Marzo"),0)),0)</f>
        <v>1</v>
      </c>
      <c r="Y151" s="23" cm="1">
        <f t="array" ref="Y151">IFERROR(INDEX(ejecuciones[Column1.ejecutado],MATCH(1,(ejecuciones[Column1.codigoIndicador]=A151)*(ejecuciones[periodo avance]="Junio"),0)),0)</f>
        <v>380</v>
      </c>
      <c r="Z151" s="23" cm="1">
        <f t="array" ref="Z151">IFERROR(INDEX(ejecuciones[Column1.ejecutado],MATCH(1,(ejecuciones[Column1.codigoIndicador]=A151)*(ejecuciones[periodo avance]="Septiembre"),0)),0)</f>
        <v>0</v>
      </c>
      <c r="AA151" s="23" cm="1">
        <f t="array" ref="AA151">IFERROR(INDEX(ejecuciones[Column1.ejecutado],MATCH(1,(ejecuciones[Column1.codigoIndicador]=A151)*(ejecuciones[periodo avance]="Diciembre"),0)),0)</f>
        <v>0</v>
      </c>
      <c r="AB151" s="25">
        <f t="shared" si="18"/>
        <v>381</v>
      </c>
      <c r="AC151" s="24">
        <f t="shared" si="19"/>
        <v>0.18352601156069365</v>
      </c>
      <c r="AD151" s="25">
        <f t="shared" si="20"/>
        <v>381</v>
      </c>
      <c r="AE151" s="24">
        <f t="shared" si="21"/>
        <v>1.0885714285714285</v>
      </c>
      <c r="AF151" s="26">
        <f t="shared" si="22"/>
        <v>0.18352601156069365</v>
      </c>
      <c r="AG151" s="27" cm="1">
        <f t="array" ref="AG151">IFERROR(INDEX(ejecuciones[Column1.presupuestoProyectado],MATCH(1,(ejecuciones[Column1.codigoIndicador]=A151)*(ejecuciones[Column1.fechaDiligenciamiento]=_xlfn.MAXIFS(ejecuciones[Column1.fechaDiligenciamiento],ejecuciones[Column1.codigoIndicador],A151)),0)),0)</f>
        <v>0</v>
      </c>
      <c r="AH151" s="28"/>
      <c r="AI151" s="29" cm="1">
        <f t="array" ref="AI151">IFERROR(INDEX(ejecuciones[Column1.presupuestoEjecutado],MATCH(1,(ejecuciones[Column1.codigoIndicador]=A151)*(ejecuciones[Column1.fechaDiligenciamiento]=_xlfn.MAXIFS(ejecuciones[Column1.fechaDiligenciamiento],ejecuciones[Column1.codigoIndicador],A151)),0)),0)</f>
        <v>0</v>
      </c>
      <c r="AJ151" s="26">
        <f t="shared" si="23"/>
        <v>0</v>
      </c>
    </row>
    <row r="152" spans="1:36" ht="174" x14ac:dyDescent="0.35">
      <c r="A152" s="17">
        <v>151</v>
      </c>
      <c r="B152" s="18" t="s">
        <v>43</v>
      </c>
      <c r="C152" s="18" t="s">
        <v>29</v>
      </c>
      <c r="D152" s="18" t="s">
        <v>710</v>
      </c>
      <c r="E152" s="18" t="s">
        <v>653</v>
      </c>
      <c r="F152" s="18">
        <v>4301</v>
      </c>
      <c r="G152" s="18" t="s">
        <v>600</v>
      </c>
      <c r="H152" s="18" t="s">
        <v>562</v>
      </c>
      <c r="I152" s="18">
        <v>182</v>
      </c>
      <c r="J152" s="18" t="s">
        <v>410</v>
      </c>
      <c r="K152" s="19" t="s">
        <v>159</v>
      </c>
      <c r="L152" s="20" t="s">
        <v>852</v>
      </c>
      <c r="M152" s="18" t="s">
        <v>1049</v>
      </c>
      <c r="N152" s="18" t="s">
        <v>26</v>
      </c>
      <c r="O152" s="21">
        <v>1</v>
      </c>
      <c r="P152" s="21">
        <v>2023</v>
      </c>
      <c r="Q152" s="21" t="s">
        <v>43</v>
      </c>
      <c r="R152" s="22">
        <v>1</v>
      </c>
      <c r="S152" s="21">
        <v>2</v>
      </c>
      <c r="T152" s="23"/>
      <c r="U152" s="24">
        <f t="shared" si="16"/>
        <v>0</v>
      </c>
      <c r="V152" s="23"/>
      <c r="W152" s="24">
        <f t="shared" si="17"/>
        <v>0</v>
      </c>
      <c r="X152" s="23" cm="1">
        <f t="array" ref="X152">IFERROR(INDEX(ejecuciones[Column1.ejecutado],MATCH(1,(ejecuciones[Column1.codigoIndicador]=A152)*(ejecuciones[periodo avance]="Marzo"),0)),0)</f>
        <v>1</v>
      </c>
      <c r="Y152" s="23" cm="1">
        <f t="array" ref="Y152">IFERROR(INDEX(ejecuciones[Column1.ejecutado],MATCH(1,(ejecuciones[Column1.codigoIndicador]=A152)*(ejecuciones[periodo avance]="Junio"),0)),0)</f>
        <v>0</v>
      </c>
      <c r="Z152" s="23" cm="1">
        <f t="array" ref="Z152">IFERROR(INDEX(ejecuciones[Column1.ejecutado],MATCH(1,(ejecuciones[Column1.codigoIndicador]=A152)*(ejecuciones[periodo avance]="Septiembre"),0)),0)</f>
        <v>0</v>
      </c>
      <c r="AA152" s="23" cm="1">
        <f t="array" ref="AA152">IFERROR(INDEX(ejecuciones[Column1.ejecutado],MATCH(1,(ejecuciones[Column1.codigoIndicador]=A152)*(ejecuciones[periodo avance]="Diciembre"),0)),0)</f>
        <v>0</v>
      </c>
      <c r="AB152" s="25">
        <f t="shared" si="18"/>
        <v>1</v>
      </c>
      <c r="AC152" s="24">
        <f t="shared" si="19"/>
        <v>0.5</v>
      </c>
      <c r="AD152" s="25">
        <f t="shared" si="20"/>
        <v>1</v>
      </c>
      <c r="AE152" s="24">
        <f t="shared" si="21"/>
        <v>1</v>
      </c>
      <c r="AF152" s="26">
        <f t="shared" si="22"/>
        <v>0.5</v>
      </c>
      <c r="AG152" s="27" cm="1">
        <f t="array" ref="AG152">IFERROR(INDEX(ejecuciones[Column1.presupuestoProyectado],MATCH(1,(ejecuciones[Column1.codigoIndicador]=A152)*(ejecuciones[Column1.fechaDiligenciamiento]=_xlfn.MAXIFS(ejecuciones[Column1.fechaDiligenciamiento],ejecuciones[Column1.codigoIndicador],A152)),0)),0)</f>
        <v>400000000</v>
      </c>
      <c r="AH152" s="28"/>
      <c r="AI152" s="29" cm="1">
        <f t="array" ref="AI152">IFERROR(INDEX(ejecuciones[Column1.presupuestoEjecutado],MATCH(1,(ejecuciones[Column1.codigoIndicador]=A152)*(ejecuciones[Column1.fechaDiligenciamiento]=_xlfn.MAXIFS(ejecuciones[Column1.fechaDiligenciamiento],ejecuciones[Column1.codigoIndicador],A152)),0)),0)</f>
        <v>100000000</v>
      </c>
      <c r="AJ152" s="26">
        <f t="shared" si="23"/>
        <v>0.25</v>
      </c>
    </row>
    <row r="153" spans="1:36" ht="203" x14ac:dyDescent="0.35">
      <c r="A153" s="17">
        <v>152</v>
      </c>
      <c r="B153" s="18" t="s">
        <v>43</v>
      </c>
      <c r="C153" s="18" t="s">
        <v>29</v>
      </c>
      <c r="D153" s="18" t="s">
        <v>710</v>
      </c>
      <c r="E153" s="18" t="s">
        <v>653</v>
      </c>
      <c r="F153" s="18">
        <v>4302</v>
      </c>
      <c r="G153" s="18" t="s">
        <v>600</v>
      </c>
      <c r="H153" s="18" t="s">
        <v>562</v>
      </c>
      <c r="I153" s="18">
        <v>184</v>
      </c>
      <c r="J153" s="18" t="s">
        <v>411</v>
      </c>
      <c r="K153" s="19" t="s">
        <v>160</v>
      </c>
      <c r="L153" s="20" t="s">
        <v>852</v>
      </c>
      <c r="M153" s="18" t="s">
        <v>1050</v>
      </c>
      <c r="N153" s="18" t="s">
        <v>26</v>
      </c>
      <c r="O153" s="21">
        <v>0</v>
      </c>
      <c r="P153" s="21">
        <v>2023</v>
      </c>
      <c r="Q153" s="21" t="s">
        <v>43</v>
      </c>
      <c r="R153" s="22">
        <v>1</v>
      </c>
      <c r="S153" s="21">
        <v>1</v>
      </c>
      <c r="T153" s="23"/>
      <c r="U153" s="24">
        <f t="shared" si="16"/>
        <v>0</v>
      </c>
      <c r="V153" s="23"/>
      <c r="W153" s="24">
        <f t="shared" si="17"/>
        <v>0</v>
      </c>
      <c r="X153" s="23" cm="1">
        <f t="array" ref="X153">IFERROR(INDEX(ejecuciones[Column1.ejecutado],MATCH(1,(ejecuciones[Column1.codigoIndicador]=A153)*(ejecuciones[periodo avance]="Marzo"),0)),0)</f>
        <v>0</v>
      </c>
      <c r="Y153" s="23" cm="1">
        <f t="array" ref="Y153">IFERROR(INDEX(ejecuciones[Column1.ejecutado],MATCH(1,(ejecuciones[Column1.codigoIndicador]=A153)*(ejecuciones[periodo avance]="Junio"),0)),0)</f>
        <v>0</v>
      </c>
      <c r="Z153" s="23" cm="1">
        <f t="array" ref="Z153">IFERROR(INDEX(ejecuciones[Column1.ejecutado],MATCH(1,(ejecuciones[Column1.codigoIndicador]=A153)*(ejecuciones[periodo avance]="Septiembre"),0)),0)</f>
        <v>0</v>
      </c>
      <c r="AA153" s="23" cm="1">
        <f t="array" ref="AA153">IFERROR(INDEX(ejecuciones[Column1.ejecutado],MATCH(1,(ejecuciones[Column1.codigoIndicador]=A153)*(ejecuciones[periodo avance]="Diciembre"),0)),0)</f>
        <v>0</v>
      </c>
      <c r="AB153" s="25">
        <f t="shared" si="18"/>
        <v>0</v>
      </c>
      <c r="AC153" s="24">
        <f t="shared" si="19"/>
        <v>0</v>
      </c>
      <c r="AD153" s="25">
        <f t="shared" si="20"/>
        <v>0</v>
      </c>
      <c r="AE153" s="24">
        <f t="shared" si="21"/>
        <v>0</v>
      </c>
      <c r="AF153" s="26">
        <f t="shared" si="22"/>
        <v>0</v>
      </c>
      <c r="AG153" s="27" cm="1">
        <f t="array" ref="AG153">IFERROR(INDEX(ejecuciones[Column1.presupuestoProyectado],MATCH(1,(ejecuciones[Column1.codigoIndicador]=A153)*(ejecuciones[Column1.fechaDiligenciamiento]=_xlfn.MAXIFS(ejecuciones[Column1.fechaDiligenciamiento],ejecuciones[Column1.codigoIndicador],A153)),0)),0)</f>
        <v>0</v>
      </c>
      <c r="AH153" s="28"/>
      <c r="AI153" s="29" cm="1">
        <f t="array" ref="AI153">IFERROR(INDEX(ejecuciones[Column1.presupuestoEjecutado],MATCH(1,(ejecuciones[Column1.codigoIndicador]=A153)*(ejecuciones[Column1.fechaDiligenciamiento]=_xlfn.MAXIFS(ejecuciones[Column1.fechaDiligenciamiento],ejecuciones[Column1.codigoIndicador],A153)),0)),0)</f>
        <v>0</v>
      </c>
      <c r="AJ153" s="26">
        <f t="shared" si="23"/>
        <v>0</v>
      </c>
    </row>
    <row r="154" spans="1:36" ht="203" x14ac:dyDescent="0.35">
      <c r="A154" s="17">
        <v>153</v>
      </c>
      <c r="B154" s="18" t="s">
        <v>43</v>
      </c>
      <c r="C154" s="18" t="s">
        <v>29</v>
      </c>
      <c r="D154" s="18" t="s">
        <v>710</v>
      </c>
      <c r="E154" s="18" t="s">
        <v>653</v>
      </c>
      <c r="F154" s="18">
        <v>4301</v>
      </c>
      <c r="G154" s="18" t="s">
        <v>601</v>
      </c>
      <c r="H154" s="18" t="s">
        <v>562</v>
      </c>
      <c r="I154" s="18">
        <v>185</v>
      </c>
      <c r="J154" s="18" t="s">
        <v>411</v>
      </c>
      <c r="K154" s="19" t="s">
        <v>159</v>
      </c>
      <c r="L154" s="20" t="s">
        <v>852</v>
      </c>
      <c r="M154" s="18" t="s">
        <v>1051</v>
      </c>
      <c r="N154" s="18" t="s">
        <v>26</v>
      </c>
      <c r="O154" s="21">
        <v>5</v>
      </c>
      <c r="P154" s="21">
        <v>2023</v>
      </c>
      <c r="Q154" s="21" t="s">
        <v>43</v>
      </c>
      <c r="R154" s="22">
        <v>7</v>
      </c>
      <c r="S154" s="21">
        <v>23</v>
      </c>
      <c r="T154" s="23"/>
      <c r="U154" s="24">
        <f t="shared" si="16"/>
        <v>0</v>
      </c>
      <c r="V154" s="23"/>
      <c r="W154" s="24">
        <f t="shared" si="17"/>
        <v>0</v>
      </c>
      <c r="X154" s="23" cm="1">
        <f t="array" ref="X154">IFERROR(INDEX(ejecuciones[Column1.ejecutado],MATCH(1,(ejecuciones[Column1.codigoIndicador]=A154)*(ejecuciones[periodo avance]="Marzo"),0)),0)</f>
        <v>0</v>
      </c>
      <c r="Y154" s="23" cm="1">
        <f t="array" ref="Y154">IFERROR(INDEX(ejecuciones[Column1.ejecutado],MATCH(1,(ejecuciones[Column1.codigoIndicador]=A154)*(ejecuciones[periodo avance]="Junio"),0)),0)</f>
        <v>0</v>
      </c>
      <c r="Z154" s="23" cm="1">
        <f t="array" ref="Z154">IFERROR(INDEX(ejecuciones[Column1.ejecutado],MATCH(1,(ejecuciones[Column1.codigoIndicador]=A154)*(ejecuciones[periodo avance]="Septiembre"),0)),0)</f>
        <v>0</v>
      </c>
      <c r="AA154" s="23" cm="1">
        <f t="array" ref="AA154">IFERROR(INDEX(ejecuciones[Column1.ejecutado],MATCH(1,(ejecuciones[Column1.codigoIndicador]=A154)*(ejecuciones[periodo avance]="Diciembre"),0)),0)</f>
        <v>0</v>
      </c>
      <c r="AB154" s="25">
        <f t="shared" si="18"/>
        <v>0</v>
      </c>
      <c r="AC154" s="24">
        <f t="shared" si="19"/>
        <v>0</v>
      </c>
      <c r="AD154" s="25">
        <f t="shared" si="20"/>
        <v>0</v>
      </c>
      <c r="AE154" s="24">
        <f t="shared" si="21"/>
        <v>0</v>
      </c>
      <c r="AF154" s="26">
        <f t="shared" si="22"/>
        <v>0</v>
      </c>
      <c r="AG154" s="27" cm="1">
        <f t="array" ref="AG154">IFERROR(INDEX(ejecuciones[Column1.presupuestoProyectado],MATCH(1,(ejecuciones[Column1.codigoIndicador]=A154)*(ejecuciones[Column1.fechaDiligenciamiento]=_xlfn.MAXIFS(ejecuciones[Column1.fechaDiligenciamiento],ejecuciones[Column1.codigoIndicador],A154)),0)),0)</f>
        <v>0</v>
      </c>
      <c r="AH154" s="28"/>
      <c r="AI154" s="29" cm="1">
        <f t="array" ref="AI154">IFERROR(INDEX(ejecuciones[Column1.presupuestoEjecutado],MATCH(1,(ejecuciones[Column1.codigoIndicador]=A154)*(ejecuciones[Column1.fechaDiligenciamiento]=_xlfn.MAXIFS(ejecuciones[Column1.fechaDiligenciamiento],ejecuciones[Column1.codigoIndicador],A154)),0)),0)</f>
        <v>0</v>
      </c>
      <c r="AJ154" s="26">
        <f t="shared" si="23"/>
        <v>0</v>
      </c>
    </row>
    <row r="155" spans="1:36" ht="87" x14ac:dyDescent="0.35">
      <c r="A155" s="17">
        <v>154</v>
      </c>
      <c r="B155" s="18" t="s">
        <v>43</v>
      </c>
      <c r="C155" s="18" t="s">
        <v>29</v>
      </c>
      <c r="D155" s="18" t="s">
        <v>710</v>
      </c>
      <c r="E155" s="18" t="s">
        <v>654</v>
      </c>
      <c r="F155" s="18">
        <v>4301</v>
      </c>
      <c r="G155" s="18" t="s">
        <v>601</v>
      </c>
      <c r="H155" s="18" t="s">
        <v>562</v>
      </c>
      <c r="I155" s="18">
        <v>186</v>
      </c>
      <c r="J155" s="18" t="s">
        <v>412</v>
      </c>
      <c r="K155" s="19" t="s">
        <v>161</v>
      </c>
      <c r="L155" s="20" t="s">
        <v>853</v>
      </c>
      <c r="M155" s="18" t="s">
        <v>1052</v>
      </c>
      <c r="N155" s="18" t="s">
        <v>26</v>
      </c>
      <c r="O155" s="21">
        <v>200</v>
      </c>
      <c r="P155" s="21">
        <v>2023</v>
      </c>
      <c r="Q155" s="21" t="s">
        <v>43</v>
      </c>
      <c r="R155" s="22">
        <v>280</v>
      </c>
      <c r="S155" s="21">
        <v>1040</v>
      </c>
      <c r="T155" s="23"/>
      <c r="U155" s="24">
        <f t="shared" si="16"/>
        <v>0</v>
      </c>
      <c r="V155" s="23"/>
      <c r="W155" s="24">
        <f t="shared" si="17"/>
        <v>0</v>
      </c>
      <c r="X155" s="23" cm="1">
        <f t="array" ref="X155">IFERROR(INDEX(ejecuciones[Column1.ejecutado],MATCH(1,(ejecuciones[Column1.codigoIndicador]=A155)*(ejecuciones[periodo avance]="Marzo"),0)),0)</f>
        <v>0</v>
      </c>
      <c r="Y155" s="23" cm="1">
        <f t="array" ref="Y155">IFERROR(INDEX(ejecuciones[Column1.ejecutado],MATCH(1,(ejecuciones[Column1.codigoIndicador]=A155)*(ejecuciones[periodo avance]="Junio"),0)),0)</f>
        <v>0</v>
      </c>
      <c r="Z155" s="23" cm="1">
        <f t="array" ref="Z155">IFERROR(INDEX(ejecuciones[Column1.ejecutado],MATCH(1,(ejecuciones[Column1.codigoIndicador]=A155)*(ejecuciones[periodo avance]="Septiembre"),0)),0)</f>
        <v>0</v>
      </c>
      <c r="AA155" s="23" cm="1">
        <f t="array" ref="AA155">IFERROR(INDEX(ejecuciones[Column1.ejecutado],MATCH(1,(ejecuciones[Column1.codigoIndicador]=A155)*(ejecuciones[periodo avance]="Diciembre"),0)),0)</f>
        <v>0</v>
      </c>
      <c r="AB155" s="25">
        <f t="shared" si="18"/>
        <v>0</v>
      </c>
      <c r="AC155" s="24">
        <f t="shared" si="19"/>
        <v>0</v>
      </c>
      <c r="AD155" s="25">
        <f t="shared" si="20"/>
        <v>0</v>
      </c>
      <c r="AE155" s="24">
        <f t="shared" si="21"/>
        <v>0</v>
      </c>
      <c r="AF155" s="26">
        <f t="shared" si="22"/>
        <v>0</v>
      </c>
      <c r="AG155" s="27" cm="1">
        <f t="array" ref="AG155">IFERROR(INDEX(ejecuciones[Column1.presupuestoProyectado],MATCH(1,(ejecuciones[Column1.codigoIndicador]=A155)*(ejecuciones[Column1.fechaDiligenciamiento]=_xlfn.MAXIFS(ejecuciones[Column1.fechaDiligenciamiento],ejecuciones[Column1.codigoIndicador],A155)),0)),0)</f>
        <v>0</v>
      </c>
      <c r="AH155" s="28"/>
      <c r="AI155" s="29" cm="1">
        <f t="array" ref="AI155">IFERROR(INDEX(ejecuciones[Column1.presupuestoEjecutado],MATCH(1,(ejecuciones[Column1.codigoIndicador]=A155)*(ejecuciones[Column1.fechaDiligenciamiento]=_xlfn.MAXIFS(ejecuciones[Column1.fechaDiligenciamiento],ejecuciones[Column1.codigoIndicador],A155)),0)),0)</f>
        <v>0</v>
      </c>
      <c r="AJ155" s="26">
        <f t="shared" si="23"/>
        <v>0</v>
      </c>
    </row>
    <row r="156" spans="1:36" ht="174" x14ac:dyDescent="0.35">
      <c r="A156" s="17">
        <v>155</v>
      </c>
      <c r="B156" s="18" t="s">
        <v>43</v>
      </c>
      <c r="C156" s="18" t="s">
        <v>29</v>
      </c>
      <c r="D156" s="18" t="s">
        <v>710</v>
      </c>
      <c r="E156" s="18" t="s">
        <v>654</v>
      </c>
      <c r="F156" s="18">
        <v>4301</v>
      </c>
      <c r="G156" s="18" t="s">
        <v>601</v>
      </c>
      <c r="H156" s="18" t="s">
        <v>562</v>
      </c>
      <c r="I156" s="18">
        <v>187</v>
      </c>
      <c r="J156" s="18" t="s">
        <v>413</v>
      </c>
      <c r="K156" s="19" t="s">
        <v>161</v>
      </c>
      <c r="L156" s="20" t="s">
        <v>853</v>
      </c>
      <c r="M156" s="18" t="s">
        <v>1053</v>
      </c>
      <c r="N156" s="18" t="s">
        <v>26</v>
      </c>
      <c r="O156" s="21">
        <v>12</v>
      </c>
      <c r="P156" s="21">
        <v>2023</v>
      </c>
      <c r="Q156" s="21" t="s">
        <v>43</v>
      </c>
      <c r="R156" s="22">
        <v>24</v>
      </c>
      <c r="S156" s="21">
        <v>22</v>
      </c>
      <c r="T156" s="23"/>
      <c r="U156" s="24">
        <f t="shared" si="16"/>
        <v>0</v>
      </c>
      <c r="V156" s="23"/>
      <c r="W156" s="24">
        <f t="shared" si="17"/>
        <v>0</v>
      </c>
      <c r="X156" s="23" cm="1">
        <f t="array" ref="X156">IFERROR(INDEX(ejecuciones[Column1.ejecutado],MATCH(1,(ejecuciones[Column1.codigoIndicador]=A156)*(ejecuciones[periodo avance]="Marzo"),0)),0)</f>
        <v>0</v>
      </c>
      <c r="Y156" s="23" cm="1">
        <f t="array" ref="Y156">IFERROR(INDEX(ejecuciones[Column1.ejecutado],MATCH(1,(ejecuciones[Column1.codigoIndicador]=A156)*(ejecuciones[periodo avance]="Junio"),0)),0)</f>
        <v>0</v>
      </c>
      <c r="Z156" s="23" cm="1">
        <f t="array" ref="Z156">IFERROR(INDEX(ejecuciones[Column1.ejecutado],MATCH(1,(ejecuciones[Column1.codigoIndicador]=A156)*(ejecuciones[periodo avance]="Septiembre"),0)),0)</f>
        <v>0</v>
      </c>
      <c r="AA156" s="23" cm="1">
        <f t="array" ref="AA156">IFERROR(INDEX(ejecuciones[Column1.ejecutado],MATCH(1,(ejecuciones[Column1.codigoIndicador]=A156)*(ejecuciones[periodo avance]="Diciembre"),0)),0)</f>
        <v>0</v>
      </c>
      <c r="AB156" s="25">
        <f t="shared" si="18"/>
        <v>0</v>
      </c>
      <c r="AC156" s="24">
        <f t="shared" si="19"/>
        <v>0</v>
      </c>
      <c r="AD156" s="25">
        <f t="shared" si="20"/>
        <v>0</v>
      </c>
      <c r="AE156" s="24">
        <f t="shared" si="21"/>
        <v>0</v>
      </c>
      <c r="AF156" s="26">
        <f t="shared" si="22"/>
        <v>0</v>
      </c>
      <c r="AG156" s="27" cm="1">
        <f t="array" ref="AG156">IFERROR(INDEX(ejecuciones[Column1.presupuestoProyectado],MATCH(1,(ejecuciones[Column1.codigoIndicador]=A156)*(ejecuciones[Column1.fechaDiligenciamiento]=_xlfn.MAXIFS(ejecuciones[Column1.fechaDiligenciamiento],ejecuciones[Column1.codigoIndicador],A156)),0)),0)</f>
        <v>0</v>
      </c>
      <c r="AH156" s="28"/>
      <c r="AI156" s="29" cm="1">
        <f t="array" ref="AI156">IFERROR(INDEX(ejecuciones[Column1.presupuestoEjecutado],MATCH(1,(ejecuciones[Column1.codigoIndicador]=A156)*(ejecuciones[Column1.fechaDiligenciamiento]=_xlfn.MAXIFS(ejecuciones[Column1.fechaDiligenciamiento],ejecuciones[Column1.codigoIndicador],A156)),0)),0)</f>
        <v>0</v>
      </c>
      <c r="AJ156" s="26">
        <f t="shared" si="23"/>
        <v>0</v>
      </c>
    </row>
    <row r="157" spans="1:36" ht="130.5" x14ac:dyDescent="0.35">
      <c r="A157" s="17">
        <v>156</v>
      </c>
      <c r="B157" s="18" t="s">
        <v>43</v>
      </c>
      <c r="C157" s="18" t="s">
        <v>29</v>
      </c>
      <c r="D157" s="18" t="s">
        <v>710</v>
      </c>
      <c r="E157" s="18" t="s">
        <v>654</v>
      </c>
      <c r="F157" s="18">
        <v>4301</v>
      </c>
      <c r="G157" s="18" t="s">
        <v>601</v>
      </c>
      <c r="H157" s="18" t="s">
        <v>562</v>
      </c>
      <c r="I157" s="18">
        <v>188</v>
      </c>
      <c r="J157" s="18" t="s">
        <v>414</v>
      </c>
      <c r="K157" s="19" t="s">
        <v>161</v>
      </c>
      <c r="L157" s="20" t="s">
        <v>853</v>
      </c>
      <c r="M157" s="18" t="s">
        <v>1054</v>
      </c>
      <c r="N157" s="18" t="s">
        <v>26</v>
      </c>
      <c r="O157" s="21">
        <v>0</v>
      </c>
      <c r="P157" s="21">
        <v>2023</v>
      </c>
      <c r="Q157" s="21" t="s">
        <v>43</v>
      </c>
      <c r="R157" s="22">
        <v>5</v>
      </c>
      <c r="S157" s="21">
        <v>5</v>
      </c>
      <c r="T157" s="23"/>
      <c r="U157" s="24">
        <f t="shared" si="16"/>
        <v>0</v>
      </c>
      <c r="V157" s="23"/>
      <c r="W157" s="24">
        <f t="shared" si="17"/>
        <v>0</v>
      </c>
      <c r="X157" s="23" cm="1">
        <f t="array" ref="X157">IFERROR(INDEX(ejecuciones[Column1.ejecutado],MATCH(1,(ejecuciones[Column1.codigoIndicador]=A157)*(ejecuciones[periodo avance]="Marzo"),0)),0)</f>
        <v>0</v>
      </c>
      <c r="Y157" s="23" cm="1">
        <f t="array" ref="Y157">IFERROR(INDEX(ejecuciones[Column1.ejecutado],MATCH(1,(ejecuciones[Column1.codigoIndicador]=A157)*(ejecuciones[periodo avance]="Junio"),0)),0)</f>
        <v>0</v>
      </c>
      <c r="Z157" s="23" cm="1">
        <f t="array" ref="Z157">IFERROR(INDEX(ejecuciones[Column1.ejecutado],MATCH(1,(ejecuciones[Column1.codigoIndicador]=A157)*(ejecuciones[periodo avance]="Septiembre"),0)),0)</f>
        <v>0</v>
      </c>
      <c r="AA157" s="23" cm="1">
        <f t="array" ref="AA157">IFERROR(INDEX(ejecuciones[Column1.ejecutado],MATCH(1,(ejecuciones[Column1.codigoIndicador]=A157)*(ejecuciones[periodo avance]="Diciembre"),0)),0)</f>
        <v>0</v>
      </c>
      <c r="AB157" s="25">
        <f t="shared" si="18"/>
        <v>0</v>
      </c>
      <c r="AC157" s="24">
        <f t="shared" si="19"/>
        <v>0</v>
      </c>
      <c r="AD157" s="25">
        <f t="shared" si="20"/>
        <v>0</v>
      </c>
      <c r="AE157" s="24">
        <f t="shared" si="21"/>
        <v>0</v>
      </c>
      <c r="AF157" s="26">
        <f t="shared" si="22"/>
        <v>0</v>
      </c>
      <c r="AG157" s="27" cm="1">
        <f t="array" ref="AG157">IFERROR(INDEX(ejecuciones[Column1.presupuestoProyectado],MATCH(1,(ejecuciones[Column1.codigoIndicador]=A157)*(ejecuciones[Column1.fechaDiligenciamiento]=_xlfn.MAXIFS(ejecuciones[Column1.fechaDiligenciamiento],ejecuciones[Column1.codigoIndicador],A157)),0)),0)</f>
        <v>0</v>
      </c>
      <c r="AH157" s="28"/>
      <c r="AI157" s="29" cm="1">
        <f t="array" ref="AI157">IFERROR(INDEX(ejecuciones[Column1.presupuestoEjecutado],MATCH(1,(ejecuciones[Column1.codigoIndicador]=A157)*(ejecuciones[Column1.fechaDiligenciamiento]=_xlfn.MAXIFS(ejecuciones[Column1.fechaDiligenciamiento],ejecuciones[Column1.codigoIndicador],A157)),0)),0)</f>
        <v>0</v>
      </c>
      <c r="AJ157" s="26">
        <f t="shared" si="23"/>
        <v>0</v>
      </c>
    </row>
    <row r="158" spans="1:36" ht="87" x14ac:dyDescent="0.35">
      <c r="A158" s="17">
        <v>157</v>
      </c>
      <c r="B158" s="18" t="s">
        <v>43</v>
      </c>
      <c r="C158" s="18" t="s">
        <v>29</v>
      </c>
      <c r="D158" s="18" t="s">
        <v>710</v>
      </c>
      <c r="E158" s="18" t="s">
        <v>654</v>
      </c>
      <c r="F158" s="18">
        <v>4301</v>
      </c>
      <c r="G158" s="18" t="s">
        <v>601</v>
      </c>
      <c r="H158" s="18" t="s">
        <v>562</v>
      </c>
      <c r="I158" s="18">
        <v>189</v>
      </c>
      <c r="J158" s="18" t="s">
        <v>415</v>
      </c>
      <c r="K158" s="19" t="s">
        <v>162</v>
      </c>
      <c r="L158" s="20" t="s">
        <v>854</v>
      </c>
      <c r="M158" s="18" t="s">
        <v>1055</v>
      </c>
      <c r="N158" s="18" t="s">
        <v>26</v>
      </c>
      <c r="O158" s="21">
        <v>484</v>
      </c>
      <c r="P158" s="21">
        <v>2023</v>
      </c>
      <c r="Q158" s="21" t="s">
        <v>43</v>
      </c>
      <c r="R158" s="22">
        <v>760</v>
      </c>
      <c r="S158" s="21">
        <v>3186</v>
      </c>
      <c r="T158" s="23"/>
      <c r="U158" s="24">
        <f t="shared" si="16"/>
        <v>0</v>
      </c>
      <c r="V158" s="23"/>
      <c r="W158" s="24">
        <f t="shared" si="17"/>
        <v>0</v>
      </c>
      <c r="X158" s="23" cm="1">
        <f t="array" ref="X158">IFERROR(INDEX(ejecuciones[Column1.ejecutado],MATCH(1,(ejecuciones[Column1.codigoIndicador]=A158)*(ejecuciones[periodo avance]="Marzo"),0)),0)</f>
        <v>0</v>
      </c>
      <c r="Y158" s="23" cm="1">
        <f t="array" ref="Y158">IFERROR(INDEX(ejecuciones[Column1.ejecutado],MATCH(1,(ejecuciones[Column1.codigoIndicador]=A158)*(ejecuciones[periodo avance]="Junio"),0)),0)</f>
        <v>0</v>
      </c>
      <c r="Z158" s="23" cm="1">
        <f t="array" ref="Z158">IFERROR(INDEX(ejecuciones[Column1.ejecutado],MATCH(1,(ejecuciones[Column1.codigoIndicador]=A158)*(ejecuciones[periodo avance]="Septiembre"),0)),0)</f>
        <v>0</v>
      </c>
      <c r="AA158" s="23" cm="1">
        <f t="array" ref="AA158">IFERROR(INDEX(ejecuciones[Column1.ejecutado],MATCH(1,(ejecuciones[Column1.codigoIndicador]=A158)*(ejecuciones[periodo avance]="Diciembre"),0)),0)</f>
        <v>0</v>
      </c>
      <c r="AB158" s="25">
        <f t="shared" si="18"/>
        <v>0</v>
      </c>
      <c r="AC158" s="24">
        <f t="shared" si="19"/>
        <v>0</v>
      </c>
      <c r="AD158" s="25">
        <f t="shared" si="20"/>
        <v>0</v>
      </c>
      <c r="AE158" s="24">
        <f t="shared" si="21"/>
        <v>0</v>
      </c>
      <c r="AF158" s="26">
        <f t="shared" si="22"/>
        <v>0</v>
      </c>
      <c r="AG158" s="27" cm="1">
        <f t="array" ref="AG158">IFERROR(INDEX(ejecuciones[Column1.presupuestoProyectado],MATCH(1,(ejecuciones[Column1.codigoIndicador]=A158)*(ejecuciones[Column1.fechaDiligenciamiento]=_xlfn.MAXIFS(ejecuciones[Column1.fechaDiligenciamiento],ejecuciones[Column1.codigoIndicador],A158)),0)),0)</f>
        <v>0</v>
      </c>
      <c r="AH158" s="28"/>
      <c r="AI158" s="29" cm="1">
        <f t="array" ref="AI158">IFERROR(INDEX(ejecuciones[Column1.presupuestoEjecutado],MATCH(1,(ejecuciones[Column1.codigoIndicador]=A158)*(ejecuciones[Column1.fechaDiligenciamiento]=_xlfn.MAXIFS(ejecuciones[Column1.fechaDiligenciamiento],ejecuciones[Column1.codigoIndicador],A158)),0)),0)</f>
        <v>0</v>
      </c>
      <c r="AJ158" s="26">
        <f t="shared" si="23"/>
        <v>0</v>
      </c>
    </row>
    <row r="159" spans="1:36" ht="87" x14ac:dyDescent="0.35">
      <c r="A159" s="17">
        <v>158</v>
      </c>
      <c r="B159" s="18" t="s">
        <v>43</v>
      </c>
      <c r="C159" s="18" t="s">
        <v>29</v>
      </c>
      <c r="D159" s="18" t="s">
        <v>710</v>
      </c>
      <c r="E159" s="18" t="s">
        <v>654</v>
      </c>
      <c r="F159" s="18">
        <v>4301</v>
      </c>
      <c r="G159" s="18" t="s">
        <v>601</v>
      </c>
      <c r="H159" s="18" t="s">
        <v>562</v>
      </c>
      <c r="I159" s="18">
        <v>190</v>
      </c>
      <c r="J159" s="18" t="s">
        <v>416</v>
      </c>
      <c r="K159" s="19" t="s">
        <v>163</v>
      </c>
      <c r="L159" s="20" t="s">
        <v>855</v>
      </c>
      <c r="M159" s="18" t="s">
        <v>990</v>
      </c>
      <c r="N159" s="18" t="s">
        <v>26</v>
      </c>
      <c r="O159" s="21">
        <v>0</v>
      </c>
      <c r="P159" s="21">
        <v>2023</v>
      </c>
      <c r="Q159" s="21" t="s">
        <v>43</v>
      </c>
      <c r="R159" s="22">
        <v>400</v>
      </c>
      <c r="S159" s="21">
        <v>1600</v>
      </c>
      <c r="T159" s="23"/>
      <c r="U159" s="24">
        <f t="shared" si="16"/>
        <v>0</v>
      </c>
      <c r="V159" s="23"/>
      <c r="W159" s="24">
        <f t="shared" si="17"/>
        <v>0</v>
      </c>
      <c r="X159" s="23" cm="1">
        <f t="array" ref="X159">IFERROR(INDEX(ejecuciones[Column1.ejecutado],MATCH(1,(ejecuciones[Column1.codigoIndicador]=A159)*(ejecuciones[periodo avance]="Marzo"),0)),0)</f>
        <v>0</v>
      </c>
      <c r="Y159" s="23" cm="1">
        <f t="array" ref="Y159">IFERROR(INDEX(ejecuciones[Column1.ejecutado],MATCH(1,(ejecuciones[Column1.codigoIndicador]=A159)*(ejecuciones[periodo avance]="Junio"),0)),0)</f>
        <v>0</v>
      </c>
      <c r="Z159" s="23" cm="1">
        <f t="array" ref="Z159">IFERROR(INDEX(ejecuciones[Column1.ejecutado],MATCH(1,(ejecuciones[Column1.codigoIndicador]=A159)*(ejecuciones[periodo avance]="Septiembre"),0)),0)</f>
        <v>0</v>
      </c>
      <c r="AA159" s="23" cm="1">
        <f t="array" ref="AA159">IFERROR(INDEX(ejecuciones[Column1.ejecutado],MATCH(1,(ejecuciones[Column1.codigoIndicador]=A159)*(ejecuciones[periodo avance]="Diciembre"),0)),0)</f>
        <v>0</v>
      </c>
      <c r="AB159" s="25">
        <f t="shared" si="18"/>
        <v>0</v>
      </c>
      <c r="AC159" s="24">
        <f t="shared" si="19"/>
        <v>0</v>
      </c>
      <c r="AD159" s="25">
        <f t="shared" si="20"/>
        <v>0</v>
      </c>
      <c r="AE159" s="24">
        <f t="shared" si="21"/>
        <v>0</v>
      </c>
      <c r="AF159" s="26">
        <f t="shared" si="22"/>
        <v>0</v>
      </c>
      <c r="AG159" s="27" cm="1">
        <f t="array" ref="AG159">IFERROR(INDEX(ejecuciones[Column1.presupuestoProyectado],MATCH(1,(ejecuciones[Column1.codigoIndicador]=A159)*(ejecuciones[Column1.fechaDiligenciamiento]=_xlfn.MAXIFS(ejecuciones[Column1.fechaDiligenciamiento],ejecuciones[Column1.codigoIndicador],A159)),0)),0)</f>
        <v>0</v>
      </c>
      <c r="AH159" s="28"/>
      <c r="AI159" s="29" cm="1">
        <f t="array" ref="AI159">IFERROR(INDEX(ejecuciones[Column1.presupuestoEjecutado],MATCH(1,(ejecuciones[Column1.codigoIndicador]=A159)*(ejecuciones[Column1.fechaDiligenciamiento]=_xlfn.MAXIFS(ejecuciones[Column1.fechaDiligenciamiento],ejecuciones[Column1.codigoIndicador],A159)),0)),0)</f>
        <v>0</v>
      </c>
      <c r="AJ159" s="26">
        <f t="shared" si="23"/>
        <v>0</v>
      </c>
    </row>
    <row r="160" spans="1:36" ht="87" x14ac:dyDescent="0.35">
      <c r="A160" s="17">
        <v>159</v>
      </c>
      <c r="B160" s="18" t="s">
        <v>43</v>
      </c>
      <c r="C160" s="18" t="s">
        <v>29</v>
      </c>
      <c r="D160" s="18" t="s">
        <v>710</v>
      </c>
      <c r="E160" s="18" t="s">
        <v>654</v>
      </c>
      <c r="F160" s="18">
        <v>4301</v>
      </c>
      <c r="G160" s="18" t="s">
        <v>601</v>
      </c>
      <c r="H160" s="18" t="s">
        <v>562</v>
      </c>
      <c r="I160" s="18">
        <v>191</v>
      </c>
      <c r="J160" s="18" t="s">
        <v>416</v>
      </c>
      <c r="K160" s="19" t="s">
        <v>163</v>
      </c>
      <c r="L160" s="20" t="s">
        <v>855</v>
      </c>
      <c r="M160" s="18" t="s">
        <v>1056</v>
      </c>
      <c r="N160" s="18" t="s">
        <v>26</v>
      </c>
      <c r="O160" s="21">
        <v>0</v>
      </c>
      <c r="P160" s="21">
        <v>2023</v>
      </c>
      <c r="Q160" s="21" t="s">
        <v>43</v>
      </c>
      <c r="R160" s="22">
        <v>4</v>
      </c>
      <c r="S160" s="21">
        <v>16</v>
      </c>
      <c r="T160" s="23"/>
      <c r="U160" s="24">
        <f t="shared" si="16"/>
        <v>0</v>
      </c>
      <c r="V160" s="23"/>
      <c r="W160" s="24">
        <f t="shared" si="17"/>
        <v>0</v>
      </c>
      <c r="X160" s="23" cm="1">
        <f t="array" ref="X160">IFERROR(INDEX(ejecuciones[Column1.ejecutado],MATCH(1,(ejecuciones[Column1.codigoIndicador]=A160)*(ejecuciones[periodo avance]="Marzo"),0)),0)</f>
        <v>0</v>
      </c>
      <c r="Y160" s="23" cm="1">
        <f t="array" ref="Y160">IFERROR(INDEX(ejecuciones[Column1.ejecutado],MATCH(1,(ejecuciones[Column1.codigoIndicador]=A160)*(ejecuciones[periodo avance]="Junio"),0)),0)</f>
        <v>0</v>
      </c>
      <c r="Z160" s="23" cm="1">
        <f t="array" ref="Z160">IFERROR(INDEX(ejecuciones[Column1.ejecutado],MATCH(1,(ejecuciones[Column1.codigoIndicador]=A160)*(ejecuciones[periodo avance]="Septiembre"),0)),0)</f>
        <v>0</v>
      </c>
      <c r="AA160" s="23" cm="1">
        <f t="array" ref="AA160">IFERROR(INDEX(ejecuciones[Column1.ejecutado],MATCH(1,(ejecuciones[Column1.codigoIndicador]=A160)*(ejecuciones[periodo avance]="Diciembre"),0)),0)</f>
        <v>0</v>
      </c>
      <c r="AB160" s="25">
        <f t="shared" si="18"/>
        <v>0</v>
      </c>
      <c r="AC160" s="24">
        <f t="shared" si="19"/>
        <v>0</v>
      </c>
      <c r="AD160" s="25">
        <f t="shared" si="20"/>
        <v>0</v>
      </c>
      <c r="AE160" s="24">
        <f t="shared" si="21"/>
        <v>0</v>
      </c>
      <c r="AF160" s="26">
        <f t="shared" si="22"/>
        <v>0</v>
      </c>
      <c r="AG160" s="27" cm="1">
        <f t="array" ref="AG160">IFERROR(INDEX(ejecuciones[Column1.presupuestoProyectado],MATCH(1,(ejecuciones[Column1.codigoIndicador]=A160)*(ejecuciones[Column1.fechaDiligenciamiento]=_xlfn.MAXIFS(ejecuciones[Column1.fechaDiligenciamiento],ejecuciones[Column1.codigoIndicador],A160)),0)),0)</f>
        <v>0</v>
      </c>
      <c r="AH160" s="28"/>
      <c r="AI160" s="29" cm="1">
        <f t="array" ref="AI160">IFERROR(INDEX(ejecuciones[Column1.presupuestoEjecutado],MATCH(1,(ejecuciones[Column1.codigoIndicador]=A160)*(ejecuciones[Column1.fechaDiligenciamiento]=_xlfn.MAXIFS(ejecuciones[Column1.fechaDiligenciamiento],ejecuciones[Column1.codigoIndicador],A160)),0)),0)</f>
        <v>0</v>
      </c>
      <c r="AJ160" s="26">
        <f t="shared" si="23"/>
        <v>0</v>
      </c>
    </row>
    <row r="161" spans="1:36" ht="261" x14ac:dyDescent="0.35">
      <c r="A161" s="17">
        <v>160</v>
      </c>
      <c r="B161" s="18" t="s">
        <v>43</v>
      </c>
      <c r="C161" s="18" t="s">
        <v>29</v>
      </c>
      <c r="D161" s="18" t="s">
        <v>710</v>
      </c>
      <c r="E161" s="18" t="s">
        <v>654</v>
      </c>
      <c r="F161" s="18">
        <v>4301</v>
      </c>
      <c r="G161" s="18" t="s">
        <v>601</v>
      </c>
      <c r="H161" s="18" t="s">
        <v>562</v>
      </c>
      <c r="I161" s="18">
        <v>192</v>
      </c>
      <c r="J161" s="18" t="s">
        <v>417</v>
      </c>
      <c r="K161" s="19" t="s">
        <v>164</v>
      </c>
      <c r="L161" s="20" t="s">
        <v>856</v>
      </c>
      <c r="M161" s="18" t="s">
        <v>1057</v>
      </c>
      <c r="N161" s="18" t="s">
        <v>26</v>
      </c>
      <c r="O161" s="21">
        <v>36</v>
      </c>
      <c r="P161" s="21">
        <v>2023</v>
      </c>
      <c r="Q161" s="21" t="s">
        <v>43</v>
      </c>
      <c r="R161" s="22">
        <v>23</v>
      </c>
      <c r="S161" s="21">
        <v>23</v>
      </c>
      <c r="T161" s="23"/>
      <c r="U161" s="24">
        <f t="shared" si="16"/>
        <v>0</v>
      </c>
      <c r="V161" s="23"/>
      <c r="W161" s="24">
        <f t="shared" si="17"/>
        <v>0</v>
      </c>
      <c r="X161" s="23" cm="1">
        <f t="array" ref="X161">IFERROR(INDEX(ejecuciones[Column1.ejecutado],MATCH(1,(ejecuciones[Column1.codigoIndicador]=A161)*(ejecuciones[periodo avance]="Marzo"),0)),0)</f>
        <v>24</v>
      </c>
      <c r="Y161" s="23" cm="1">
        <f t="array" ref="Y161">IFERROR(INDEX(ejecuciones[Column1.ejecutado],MATCH(1,(ejecuciones[Column1.codigoIndicador]=A161)*(ejecuciones[periodo avance]="Junio"),0)),0)</f>
        <v>46</v>
      </c>
      <c r="Z161" s="23" cm="1">
        <f t="array" ref="Z161">IFERROR(INDEX(ejecuciones[Column1.ejecutado],MATCH(1,(ejecuciones[Column1.codigoIndicador]=A161)*(ejecuciones[periodo avance]="Septiembre"),0)),0)</f>
        <v>0</v>
      </c>
      <c r="AA161" s="23" cm="1">
        <f t="array" ref="AA161">IFERROR(INDEX(ejecuciones[Column1.ejecutado],MATCH(1,(ejecuciones[Column1.codigoIndicador]=A161)*(ejecuciones[periodo avance]="Diciembre"),0)),0)</f>
        <v>0</v>
      </c>
      <c r="AB161" s="25">
        <f t="shared" si="18"/>
        <v>70</v>
      </c>
      <c r="AC161" s="24">
        <f t="shared" si="19"/>
        <v>3.0434782608695654</v>
      </c>
      <c r="AD161" s="25">
        <f t="shared" si="20"/>
        <v>70</v>
      </c>
      <c r="AE161" s="24">
        <f t="shared" si="21"/>
        <v>3.0434782608695654</v>
      </c>
      <c r="AF161" s="26">
        <f t="shared" si="22"/>
        <v>3.0434782608695654</v>
      </c>
      <c r="AG161" s="27" cm="1">
        <f t="array" ref="AG161">IFERROR(INDEX(ejecuciones[Column1.presupuestoProyectado],MATCH(1,(ejecuciones[Column1.codigoIndicador]=A161)*(ejecuciones[Column1.fechaDiligenciamiento]=_xlfn.MAXIFS(ejecuciones[Column1.fechaDiligenciamiento],ejecuciones[Column1.codigoIndicador],A161)),0)),0)</f>
        <v>0</v>
      </c>
      <c r="AH161" s="28"/>
      <c r="AI161" s="29" cm="1">
        <f t="array" ref="AI161">IFERROR(INDEX(ejecuciones[Column1.presupuestoEjecutado],MATCH(1,(ejecuciones[Column1.codigoIndicador]=A161)*(ejecuciones[Column1.fechaDiligenciamiento]=_xlfn.MAXIFS(ejecuciones[Column1.fechaDiligenciamiento],ejecuciones[Column1.codigoIndicador],A161)),0)),0)</f>
        <v>0</v>
      </c>
      <c r="AJ161" s="26">
        <f t="shared" si="23"/>
        <v>0</v>
      </c>
    </row>
    <row r="162" spans="1:36" ht="203" x14ac:dyDescent="0.35">
      <c r="A162" s="17">
        <v>161</v>
      </c>
      <c r="B162" s="18" t="s">
        <v>43</v>
      </c>
      <c r="C162" s="18" t="s">
        <v>29</v>
      </c>
      <c r="D162" s="18" t="s">
        <v>710</v>
      </c>
      <c r="E162" s="18" t="s">
        <v>654</v>
      </c>
      <c r="F162" s="18">
        <v>4301</v>
      </c>
      <c r="G162" s="18" t="s">
        <v>601</v>
      </c>
      <c r="H162" s="18" t="s">
        <v>562</v>
      </c>
      <c r="I162" s="18">
        <v>193</v>
      </c>
      <c r="J162" s="18" t="s">
        <v>418</v>
      </c>
      <c r="K162" s="19" t="s">
        <v>164</v>
      </c>
      <c r="L162" s="20" t="s">
        <v>856</v>
      </c>
      <c r="M162" s="18" t="s">
        <v>1058</v>
      </c>
      <c r="N162" s="18" t="s">
        <v>26</v>
      </c>
      <c r="O162" s="21">
        <v>352</v>
      </c>
      <c r="P162" s="21">
        <v>2023</v>
      </c>
      <c r="Q162" s="21" t="s">
        <v>43</v>
      </c>
      <c r="R162" s="22">
        <v>420</v>
      </c>
      <c r="S162" s="21">
        <v>420</v>
      </c>
      <c r="T162" s="23"/>
      <c r="U162" s="24">
        <f t="shared" si="16"/>
        <v>0</v>
      </c>
      <c r="V162" s="23"/>
      <c r="W162" s="24">
        <f t="shared" si="17"/>
        <v>0</v>
      </c>
      <c r="X162" s="23" cm="1">
        <f t="array" ref="X162">IFERROR(INDEX(ejecuciones[Column1.ejecutado],MATCH(1,(ejecuciones[Column1.codigoIndicador]=A162)*(ejecuciones[periodo avance]="Marzo"),0)),0)</f>
        <v>59</v>
      </c>
      <c r="Y162" s="23" cm="1">
        <f t="array" ref="Y162">IFERROR(INDEX(ejecuciones[Column1.ejecutado],MATCH(1,(ejecuciones[Column1.codigoIndicador]=A162)*(ejecuciones[periodo avance]="Junio"),0)),0)</f>
        <v>423</v>
      </c>
      <c r="Z162" s="23" cm="1">
        <f t="array" ref="Z162">IFERROR(INDEX(ejecuciones[Column1.ejecutado],MATCH(1,(ejecuciones[Column1.codigoIndicador]=A162)*(ejecuciones[periodo avance]="Septiembre"),0)),0)</f>
        <v>0</v>
      </c>
      <c r="AA162" s="23" cm="1">
        <f t="array" ref="AA162">IFERROR(INDEX(ejecuciones[Column1.ejecutado],MATCH(1,(ejecuciones[Column1.codigoIndicador]=A162)*(ejecuciones[periodo avance]="Diciembre"),0)),0)</f>
        <v>0</v>
      </c>
      <c r="AB162" s="25">
        <f t="shared" si="18"/>
        <v>482</v>
      </c>
      <c r="AC162" s="24">
        <f t="shared" si="19"/>
        <v>1.1476190476190475</v>
      </c>
      <c r="AD162" s="25">
        <f t="shared" si="20"/>
        <v>482</v>
      </c>
      <c r="AE162" s="24">
        <f t="shared" si="21"/>
        <v>1.1476190476190475</v>
      </c>
      <c r="AF162" s="26">
        <f t="shared" si="22"/>
        <v>1.1476190476190475</v>
      </c>
      <c r="AG162" s="27" cm="1">
        <f t="array" ref="AG162">IFERROR(INDEX(ejecuciones[Column1.presupuestoProyectado],MATCH(1,(ejecuciones[Column1.codigoIndicador]=A162)*(ejecuciones[Column1.fechaDiligenciamiento]=_xlfn.MAXIFS(ejecuciones[Column1.fechaDiligenciamiento],ejecuciones[Column1.codigoIndicador],A162)),0)),0)</f>
        <v>0</v>
      </c>
      <c r="AH162" s="28"/>
      <c r="AI162" s="29" cm="1">
        <f t="array" ref="AI162">IFERROR(INDEX(ejecuciones[Column1.presupuestoEjecutado],MATCH(1,(ejecuciones[Column1.codigoIndicador]=A162)*(ejecuciones[Column1.fechaDiligenciamiento]=_xlfn.MAXIFS(ejecuciones[Column1.fechaDiligenciamiento],ejecuciones[Column1.codigoIndicador],A162)),0)),0)</f>
        <v>0</v>
      </c>
      <c r="AJ162" s="26">
        <f t="shared" si="23"/>
        <v>0</v>
      </c>
    </row>
    <row r="163" spans="1:36" ht="203" x14ac:dyDescent="0.35">
      <c r="A163" s="17">
        <v>162</v>
      </c>
      <c r="B163" s="18" t="s">
        <v>43</v>
      </c>
      <c r="C163" s="18" t="s">
        <v>29</v>
      </c>
      <c r="D163" s="18" t="s">
        <v>710</v>
      </c>
      <c r="E163" s="18" t="s">
        <v>654</v>
      </c>
      <c r="F163" s="18">
        <v>4301</v>
      </c>
      <c r="G163" s="18" t="s">
        <v>601</v>
      </c>
      <c r="H163" s="18" t="s">
        <v>562</v>
      </c>
      <c r="I163" s="18">
        <v>194</v>
      </c>
      <c r="J163" s="18" t="s">
        <v>418</v>
      </c>
      <c r="K163" s="19" t="s">
        <v>164</v>
      </c>
      <c r="L163" s="20" t="s">
        <v>856</v>
      </c>
      <c r="M163" s="18" t="s">
        <v>1059</v>
      </c>
      <c r="N163" s="18" t="s">
        <v>26</v>
      </c>
      <c r="O163" s="21">
        <v>3000</v>
      </c>
      <c r="P163" s="21">
        <v>2023</v>
      </c>
      <c r="Q163" s="21" t="s">
        <v>43</v>
      </c>
      <c r="R163" s="22">
        <v>1750</v>
      </c>
      <c r="S163" s="21">
        <v>7000</v>
      </c>
      <c r="T163" s="23"/>
      <c r="U163" s="24">
        <f t="shared" si="16"/>
        <v>0</v>
      </c>
      <c r="V163" s="23"/>
      <c r="W163" s="24">
        <f t="shared" si="17"/>
        <v>0</v>
      </c>
      <c r="X163" s="23" cm="1">
        <f t="array" ref="X163">IFERROR(INDEX(ejecuciones[Column1.ejecutado],MATCH(1,(ejecuciones[Column1.codigoIndicador]=A163)*(ejecuciones[periodo avance]="Marzo"),0)),0)</f>
        <v>500</v>
      </c>
      <c r="Y163" s="23" cm="1">
        <f t="array" ref="Y163">IFERROR(INDEX(ejecuciones[Column1.ejecutado],MATCH(1,(ejecuciones[Column1.codigoIndicador]=A163)*(ejecuciones[periodo avance]="Junio"),0)),0)</f>
        <v>330</v>
      </c>
      <c r="Z163" s="23" cm="1">
        <f t="array" ref="Z163">IFERROR(INDEX(ejecuciones[Column1.ejecutado],MATCH(1,(ejecuciones[Column1.codigoIndicador]=A163)*(ejecuciones[periodo avance]="Septiembre"),0)),0)</f>
        <v>0</v>
      </c>
      <c r="AA163" s="23" cm="1">
        <f t="array" ref="AA163">IFERROR(INDEX(ejecuciones[Column1.ejecutado],MATCH(1,(ejecuciones[Column1.codigoIndicador]=A163)*(ejecuciones[periodo avance]="Diciembre"),0)),0)</f>
        <v>0</v>
      </c>
      <c r="AB163" s="25">
        <f t="shared" si="18"/>
        <v>830</v>
      </c>
      <c r="AC163" s="24">
        <f t="shared" si="19"/>
        <v>0.11857142857142858</v>
      </c>
      <c r="AD163" s="25">
        <f t="shared" si="20"/>
        <v>830</v>
      </c>
      <c r="AE163" s="24">
        <f t="shared" si="21"/>
        <v>0.47428571428571431</v>
      </c>
      <c r="AF163" s="26">
        <f t="shared" si="22"/>
        <v>0.11857142857142858</v>
      </c>
      <c r="AG163" s="27" cm="1">
        <f t="array" ref="AG163">IFERROR(INDEX(ejecuciones[Column1.presupuestoProyectado],MATCH(1,(ejecuciones[Column1.codigoIndicador]=A163)*(ejecuciones[Column1.fechaDiligenciamiento]=_xlfn.MAXIFS(ejecuciones[Column1.fechaDiligenciamiento],ejecuciones[Column1.codigoIndicador],A163)),0)),0)</f>
        <v>0</v>
      </c>
      <c r="AH163" s="28"/>
      <c r="AI163" s="29" cm="1">
        <f t="array" ref="AI163">IFERROR(INDEX(ejecuciones[Column1.presupuestoEjecutado],MATCH(1,(ejecuciones[Column1.codigoIndicador]=A163)*(ejecuciones[Column1.fechaDiligenciamiento]=_xlfn.MAXIFS(ejecuciones[Column1.fechaDiligenciamiento],ejecuciones[Column1.codigoIndicador],A163)),0)),0)</f>
        <v>0</v>
      </c>
      <c r="AJ163" s="26">
        <f t="shared" si="23"/>
        <v>0</v>
      </c>
    </row>
    <row r="164" spans="1:36" ht="203" x14ac:dyDescent="0.35">
      <c r="A164" s="17">
        <v>163</v>
      </c>
      <c r="B164" s="18" t="s">
        <v>43</v>
      </c>
      <c r="C164" s="18" t="s">
        <v>29</v>
      </c>
      <c r="D164" s="18" t="s">
        <v>710</v>
      </c>
      <c r="E164" s="18" t="s">
        <v>654</v>
      </c>
      <c r="F164" s="18">
        <v>4301</v>
      </c>
      <c r="G164" s="18" t="s">
        <v>601</v>
      </c>
      <c r="H164" s="18" t="s">
        <v>562</v>
      </c>
      <c r="I164" s="18">
        <v>195</v>
      </c>
      <c r="J164" s="18" t="s">
        <v>418</v>
      </c>
      <c r="K164" s="19" t="s">
        <v>164</v>
      </c>
      <c r="L164" s="20" t="s">
        <v>856</v>
      </c>
      <c r="M164" s="18" t="s">
        <v>1060</v>
      </c>
      <c r="N164" s="18" t="s">
        <v>26</v>
      </c>
      <c r="O164" s="21">
        <v>0</v>
      </c>
      <c r="P164" s="21">
        <v>2023</v>
      </c>
      <c r="Q164" s="21" t="s">
        <v>43</v>
      </c>
      <c r="R164" s="22">
        <v>6</v>
      </c>
      <c r="S164" s="21">
        <v>25</v>
      </c>
      <c r="T164" s="23"/>
      <c r="U164" s="24">
        <f t="shared" si="16"/>
        <v>0</v>
      </c>
      <c r="V164" s="23"/>
      <c r="W164" s="24">
        <f t="shared" si="17"/>
        <v>0</v>
      </c>
      <c r="X164" s="23" cm="1">
        <f t="array" ref="X164">IFERROR(INDEX(ejecuciones[Column1.ejecutado],MATCH(1,(ejecuciones[Column1.codigoIndicador]=A164)*(ejecuciones[periodo avance]="Marzo"),0)),0)</f>
        <v>0</v>
      </c>
      <c r="Y164" s="23" cm="1">
        <f t="array" ref="Y164">IFERROR(INDEX(ejecuciones[Column1.ejecutado],MATCH(1,(ejecuciones[Column1.codigoIndicador]=A164)*(ejecuciones[periodo avance]="Junio"),0)),0)</f>
        <v>1</v>
      </c>
      <c r="Z164" s="23" cm="1">
        <f t="array" ref="Z164">IFERROR(INDEX(ejecuciones[Column1.ejecutado],MATCH(1,(ejecuciones[Column1.codigoIndicador]=A164)*(ejecuciones[periodo avance]="Septiembre"),0)),0)</f>
        <v>0</v>
      </c>
      <c r="AA164" s="23" cm="1">
        <f t="array" ref="AA164">IFERROR(INDEX(ejecuciones[Column1.ejecutado],MATCH(1,(ejecuciones[Column1.codigoIndicador]=A164)*(ejecuciones[periodo avance]="Diciembre"),0)),0)</f>
        <v>0</v>
      </c>
      <c r="AB164" s="25">
        <f t="shared" si="18"/>
        <v>1</v>
      </c>
      <c r="AC164" s="24">
        <f t="shared" si="19"/>
        <v>0.04</v>
      </c>
      <c r="AD164" s="25">
        <f t="shared" si="20"/>
        <v>1</v>
      </c>
      <c r="AE164" s="24">
        <f t="shared" si="21"/>
        <v>0.16666666666666666</v>
      </c>
      <c r="AF164" s="26">
        <f t="shared" si="22"/>
        <v>0.04</v>
      </c>
      <c r="AG164" s="27" cm="1">
        <f t="array" ref="AG164">IFERROR(INDEX(ejecuciones[Column1.presupuestoProyectado],MATCH(1,(ejecuciones[Column1.codigoIndicador]=A164)*(ejecuciones[Column1.fechaDiligenciamiento]=_xlfn.MAXIFS(ejecuciones[Column1.fechaDiligenciamiento],ejecuciones[Column1.codigoIndicador],A164)),0)),0)</f>
        <v>0</v>
      </c>
      <c r="AH164" s="28"/>
      <c r="AI164" s="29" cm="1">
        <f t="array" ref="AI164">IFERROR(INDEX(ejecuciones[Column1.presupuestoEjecutado],MATCH(1,(ejecuciones[Column1.codigoIndicador]=A164)*(ejecuciones[Column1.fechaDiligenciamiento]=_xlfn.MAXIFS(ejecuciones[Column1.fechaDiligenciamiento],ejecuciones[Column1.codigoIndicador],A164)),0)),0)</f>
        <v>0</v>
      </c>
      <c r="AJ164" s="26">
        <f t="shared" si="23"/>
        <v>0</v>
      </c>
    </row>
    <row r="165" spans="1:36" ht="203" x14ac:dyDescent="0.35">
      <c r="A165" s="17">
        <v>164</v>
      </c>
      <c r="B165" s="18" t="s">
        <v>43</v>
      </c>
      <c r="C165" s="18" t="s">
        <v>29</v>
      </c>
      <c r="D165" s="18" t="s">
        <v>710</v>
      </c>
      <c r="E165" s="18" t="s">
        <v>654</v>
      </c>
      <c r="F165" s="18">
        <v>4301</v>
      </c>
      <c r="G165" s="18" t="s">
        <v>601</v>
      </c>
      <c r="H165" s="18" t="s">
        <v>562</v>
      </c>
      <c r="I165" s="18">
        <v>196</v>
      </c>
      <c r="J165" s="18" t="s">
        <v>418</v>
      </c>
      <c r="K165" s="19" t="s">
        <v>164</v>
      </c>
      <c r="L165" s="20" t="s">
        <v>856</v>
      </c>
      <c r="M165" s="18" t="s">
        <v>1061</v>
      </c>
      <c r="N165" s="18" t="s">
        <v>26</v>
      </c>
      <c r="O165" s="21">
        <v>0</v>
      </c>
      <c r="P165" s="21" t="s">
        <v>207</v>
      </c>
      <c r="Q165" s="21" t="s">
        <v>43</v>
      </c>
      <c r="R165" s="22">
        <v>1</v>
      </c>
      <c r="S165" s="21">
        <v>2</v>
      </c>
      <c r="T165" s="23"/>
      <c r="U165" s="24">
        <f t="shared" si="16"/>
        <v>0</v>
      </c>
      <c r="V165" s="23"/>
      <c r="W165" s="24">
        <f t="shared" si="17"/>
        <v>0</v>
      </c>
      <c r="X165" s="23" cm="1">
        <f t="array" ref="X165">IFERROR(INDEX(ejecuciones[Column1.ejecutado],MATCH(1,(ejecuciones[Column1.codigoIndicador]=A165)*(ejecuciones[periodo avance]="Marzo"),0)),0)</f>
        <v>0</v>
      </c>
      <c r="Y165" s="23" cm="1">
        <f t="array" ref="Y165">IFERROR(INDEX(ejecuciones[Column1.ejecutado],MATCH(1,(ejecuciones[Column1.codigoIndicador]=A165)*(ejecuciones[periodo avance]="Junio"),0)),0)</f>
        <v>1</v>
      </c>
      <c r="Z165" s="23" cm="1">
        <f t="array" ref="Z165">IFERROR(INDEX(ejecuciones[Column1.ejecutado],MATCH(1,(ejecuciones[Column1.codigoIndicador]=A165)*(ejecuciones[periodo avance]="Septiembre"),0)),0)</f>
        <v>0</v>
      </c>
      <c r="AA165" s="23" cm="1">
        <f t="array" ref="AA165">IFERROR(INDEX(ejecuciones[Column1.ejecutado],MATCH(1,(ejecuciones[Column1.codigoIndicador]=A165)*(ejecuciones[periodo avance]="Diciembre"),0)),0)</f>
        <v>0</v>
      </c>
      <c r="AB165" s="25">
        <f t="shared" si="18"/>
        <v>1</v>
      </c>
      <c r="AC165" s="24">
        <f t="shared" si="19"/>
        <v>0.5</v>
      </c>
      <c r="AD165" s="25">
        <f t="shared" si="20"/>
        <v>1</v>
      </c>
      <c r="AE165" s="24">
        <f t="shared" si="21"/>
        <v>1</v>
      </c>
      <c r="AF165" s="26">
        <f t="shared" si="22"/>
        <v>0.5</v>
      </c>
      <c r="AG165" s="27" cm="1">
        <f t="array" ref="AG165">IFERROR(INDEX(ejecuciones[Column1.presupuestoProyectado],MATCH(1,(ejecuciones[Column1.codigoIndicador]=A165)*(ejecuciones[Column1.fechaDiligenciamiento]=_xlfn.MAXIFS(ejecuciones[Column1.fechaDiligenciamiento],ejecuciones[Column1.codigoIndicador],A165)),0)),0)</f>
        <v>0</v>
      </c>
      <c r="AH165" s="28"/>
      <c r="AI165" s="29" cm="1">
        <f t="array" ref="AI165">IFERROR(INDEX(ejecuciones[Column1.presupuestoEjecutado],MATCH(1,(ejecuciones[Column1.codigoIndicador]=A165)*(ejecuciones[Column1.fechaDiligenciamiento]=_xlfn.MAXIFS(ejecuciones[Column1.fechaDiligenciamiento],ejecuciones[Column1.codigoIndicador],A165)),0)),0)</f>
        <v>0</v>
      </c>
      <c r="AJ165" s="26">
        <f t="shared" si="23"/>
        <v>0</v>
      </c>
    </row>
    <row r="166" spans="1:36" ht="72.5" x14ac:dyDescent="0.35">
      <c r="A166" s="17">
        <v>165</v>
      </c>
      <c r="B166" s="18" t="s">
        <v>43</v>
      </c>
      <c r="C166" s="18" t="s">
        <v>29</v>
      </c>
      <c r="D166" s="18" t="s">
        <v>710</v>
      </c>
      <c r="E166" s="18" t="s">
        <v>654</v>
      </c>
      <c r="F166" s="18">
        <v>4301</v>
      </c>
      <c r="G166" s="18" t="s">
        <v>601</v>
      </c>
      <c r="H166" s="18" t="s">
        <v>562</v>
      </c>
      <c r="I166" s="18">
        <v>197</v>
      </c>
      <c r="J166" s="18" t="s">
        <v>419</v>
      </c>
      <c r="K166" s="19" t="s">
        <v>165</v>
      </c>
      <c r="L166" s="20" t="s">
        <v>857</v>
      </c>
      <c r="M166" s="18" t="s">
        <v>1062</v>
      </c>
      <c r="N166" s="18" t="s">
        <v>26</v>
      </c>
      <c r="O166" s="21">
        <v>6</v>
      </c>
      <c r="P166" s="21">
        <v>2023</v>
      </c>
      <c r="Q166" s="21" t="s">
        <v>43</v>
      </c>
      <c r="R166" s="22">
        <v>3</v>
      </c>
      <c r="S166" s="21">
        <v>12</v>
      </c>
      <c r="T166" s="23"/>
      <c r="U166" s="24">
        <f t="shared" si="16"/>
        <v>0</v>
      </c>
      <c r="V166" s="23"/>
      <c r="W166" s="24">
        <f t="shared" si="17"/>
        <v>0</v>
      </c>
      <c r="X166" s="23" cm="1">
        <f t="array" ref="X166">IFERROR(INDEX(ejecuciones[Column1.ejecutado],MATCH(1,(ejecuciones[Column1.codigoIndicador]=A166)*(ejecuciones[periodo avance]="Marzo"),0)),0)</f>
        <v>0</v>
      </c>
      <c r="Y166" s="23" cm="1">
        <f t="array" ref="Y166">IFERROR(INDEX(ejecuciones[Column1.ejecutado],MATCH(1,(ejecuciones[Column1.codigoIndicador]=A166)*(ejecuciones[periodo avance]="Junio"),0)),0)</f>
        <v>6</v>
      </c>
      <c r="Z166" s="23" cm="1">
        <f t="array" ref="Z166">IFERROR(INDEX(ejecuciones[Column1.ejecutado],MATCH(1,(ejecuciones[Column1.codigoIndicador]=A166)*(ejecuciones[periodo avance]="Septiembre"),0)),0)</f>
        <v>0</v>
      </c>
      <c r="AA166" s="23" cm="1">
        <f t="array" ref="AA166">IFERROR(INDEX(ejecuciones[Column1.ejecutado],MATCH(1,(ejecuciones[Column1.codigoIndicador]=A166)*(ejecuciones[periodo avance]="Diciembre"),0)),0)</f>
        <v>0</v>
      </c>
      <c r="AB166" s="25">
        <f t="shared" si="18"/>
        <v>6</v>
      </c>
      <c r="AC166" s="24">
        <f t="shared" si="19"/>
        <v>0.5</v>
      </c>
      <c r="AD166" s="25">
        <f t="shared" si="20"/>
        <v>6</v>
      </c>
      <c r="AE166" s="24">
        <f t="shared" si="21"/>
        <v>2</v>
      </c>
      <c r="AF166" s="26">
        <f t="shared" si="22"/>
        <v>0.5</v>
      </c>
      <c r="AG166" s="27" cm="1">
        <f t="array" ref="AG166">IFERROR(INDEX(ejecuciones[Column1.presupuestoProyectado],MATCH(1,(ejecuciones[Column1.codigoIndicador]=A166)*(ejecuciones[Column1.fechaDiligenciamiento]=_xlfn.MAXIFS(ejecuciones[Column1.fechaDiligenciamiento],ejecuciones[Column1.codigoIndicador],A166)),0)),0)</f>
        <v>0</v>
      </c>
      <c r="AH166" s="28"/>
      <c r="AI166" s="29" cm="1">
        <f t="array" ref="AI166">IFERROR(INDEX(ejecuciones[Column1.presupuestoEjecutado],MATCH(1,(ejecuciones[Column1.codigoIndicador]=A166)*(ejecuciones[Column1.fechaDiligenciamiento]=_xlfn.MAXIFS(ejecuciones[Column1.fechaDiligenciamiento],ejecuciones[Column1.codigoIndicador],A166)),0)),0)</f>
        <v>0</v>
      </c>
      <c r="AJ166" s="26">
        <f t="shared" si="23"/>
        <v>0</v>
      </c>
    </row>
    <row r="167" spans="1:36" ht="203" x14ac:dyDescent="0.35">
      <c r="A167" s="17">
        <v>166</v>
      </c>
      <c r="B167" s="18" t="s">
        <v>43</v>
      </c>
      <c r="C167" s="18" t="s">
        <v>29</v>
      </c>
      <c r="D167" s="18" t="s">
        <v>710</v>
      </c>
      <c r="E167" s="18" t="s">
        <v>654</v>
      </c>
      <c r="F167" s="18">
        <v>4301</v>
      </c>
      <c r="G167" s="18" t="s">
        <v>601</v>
      </c>
      <c r="H167" s="18" t="s">
        <v>562</v>
      </c>
      <c r="I167" s="18">
        <v>198</v>
      </c>
      <c r="J167" s="18" t="s">
        <v>418</v>
      </c>
      <c r="K167" s="19" t="s">
        <v>164</v>
      </c>
      <c r="L167" s="20" t="s">
        <v>856</v>
      </c>
      <c r="M167" s="18" t="s">
        <v>1063</v>
      </c>
      <c r="N167" s="18" t="s">
        <v>26</v>
      </c>
      <c r="O167" s="21">
        <v>170</v>
      </c>
      <c r="P167" s="21">
        <v>2023</v>
      </c>
      <c r="Q167" s="21" t="s">
        <v>43</v>
      </c>
      <c r="R167" s="22">
        <v>350</v>
      </c>
      <c r="S167" s="21">
        <v>1100</v>
      </c>
      <c r="T167" s="23"/>
      <c r="U167" s="24">
        <f t="shared" si="16"/>
        <v>0</v>
      </c>
      <c r="V167" s="23"/>
      <c r="W167" s="24">
        <f t="shared" si="17"/>
        <v>0</v>
      </c>
      <c r="X167" s="23" cm="1">
        <f t="array" ref="X167">IFERROR(INDEX(ejecuciones[Column1.ejecutado],MATCH(1,(ejecuciones[Column1.codigoIndicador]=A167)*(ejecuciones[periodo avance]="Marzo"),0)),0)</f>
        <v>0</v>
      </c>
      <c r="Y167" s="23" cm="1">
        <f t="array" ref="Y167">IFERROR(INDEX(ejecuciones[Column1.ejecutado],MATCH(1,(ejecuciones[Column1.codigoIndicador]=A167)*(ejecuciones[periodo avance]="Junio"),0)),0)</f>
        <v>530</v>
      </c>
      <c r="Z167" s="23" cm="1">
        <f t="array" ref="Z167">IFERROR(INDEX(ejecuciones[Column1.ejecutado],MATCH(1,(ejecuciones[Column1.codigoIndicador]=A167)*(ejecuciones[periodo avance]="Septiembre"),0)),0)</f>
        <v>0</v>
      </c>
      <c r="AA167" s="23" cm="1">
        <f t="array" ref="AA167">IFERROR(INDEX(ejecuciones[Column1.ejecutado],MATCH(1,(ejecuciones[Column1.codigoIndicador]=A167)*(ejecuciones[periodo avance]="Diciembre"),0)),0)</f>
        <v>0</v>
      </c>
      <c r="AB167" s="25">
        <f t="shared" si="18"/>
        <v>530</v>
      </c>
      <c r="AC167" s="24">
        <f t="shared" si="19"/>
        <v>0.48181818181818181</v>
      </c>
      <c r="AD167" s="25">
        <f t="shared" si="20"/>
        <v>530</v>
      </c>
      <c r="AE167" s="24">
        <f t="shared" si="21"/>
        <v>1.5142857142857142</v>
      </c>
      <c r="AF167" s="26">
        <f t="shared" si="22"/>
        <v>0.48181818181818181</v>
      </c>
      <c r="AG167" s="27" cm="1">
        <f t="array" ref="AG167">IFERROR(INDEX(ejecuciones[Column1.presupuestoProyectado],MATCH(1,(ejecuciones[Column1.codigoIndicador]=A167)*(ejecuciones[Column1.fechaDiligenciamiento]=_xlfn.MAXIFS(ejecuciones[Column1.fechaDiligenciamiento],ejecuciones[Column1.codigoIndicador],A167)),0)),0)</f>
        <v>0</v>
      </c>
      <c r="AH167" s="28"/>
      <c r="AI167" s="29" cm="1">
        <f t="array" ref="AI167">IFERROR(INDEX(ejecuciones[Column1.presupuestoEjecutado],MATCH(1,(ejecuciones[Column1.codigoIndicador]=A167)*(ejecuciones[Column1.fechaDiligenciamiento]=_xlfn.MAXIFS(ejecuciones[Column1.fechaDiligenciamiento],ejecuciones[Column1.codigoIndicador],A167)),0)),0)</f>
        <v>0</v>
      </c>
      <c r="AJ167" s="26">
        <f t="shared" si="23"/>
        <v>0</v>
      </c>
    </row>
    <row r="168" spans="1:36" ht="72.5" x14ac:dyDescent="0.35">
      <c r="A168" s="17">
        <v>167</v>
      </c>
      <c r="B168" s="18" t="s">
        <v>43</v>
      </c>
      <c r="C168" s="18" t="s">
        <v>29</v>
      </c>
      <c r="D168" s="18" t="s">
        <v>710</v>
      </c>
      <c r="E168" s="18" t="s">
        <v>654</v>
      </c>
      <c r="F168" s="18">
        <v>4301</v>
      </c>
      <c r="G168" s="18" t="s">
        <v>601</v>
      </c>
      <c r="H168" s="18" t="s">
        <v>562</v>
      </c>
      <c r="I168" s="18">
        <v>199</v>
      </c>
      <c r="J168" s="18" t="s">
        <v>419</v>
      </c>
      <c r="K168" s="19" t="s">
        <v>165</v>
      </c>
      <c r="L168" s="20" t="s">
        <v>857</v>
      </c>
      <c r="M168" s="18" t="s">
        <v>1062</v>
      </c>
      <c r="N168" s="18" t="s">
        <v>26</v>
      </c>
      <c r="O168" s="21">
        <v>0</v>
      </c>
      <c r="P168" s="21">
        <v>2023</v>
      </c>
      <c r="Q168" s="21" t="s">
        <v>43</v>
      </c>
      <c r="R168" s="22">
        <v>1</v>
      </c>
      <c r="S168" s="21">
        <v>4</v>
      </c>
      <c r="T168" s="23"/>
      <c r="U168" s="24">
        <f t="shared" si="16"/>
        <v>0</v>
      </c>
      <c r="V168" s="23"/>
      <c r="W168" s="24">
        <f t="shared" si="17"/>
        <v>0</v>
      </c>
      <c r="X168" s="23" cm="1">
        <f t="array" ref="X168">IFERROR(INDEX(ejecuciones[Column1.ejecutado],MATCH(1,(ejecuciones[Column1.codigoIndicador]=A168)*(ejecuciones[periodo avance]="Marzo"),0)),0)</f>
        <v>0</v>
      </c>
      <c r="Y168" s="23" cm="1">
        <f t="array" ref="Y168">IFERROR(INDEX(ejecuciones[Column1.ejecutado],MATCH(1,(ejecuciones[Column1.codigoIndicador]=A168)*(ejecuciones[periodo avance]="Junio"),0)),0)</f>
        <v>3</v>
      </c>
      <c r="Z168" s="23" cm="1">
        <f t="array" ref="Z168">IFERROR(INDEX(ejecuciones[Column1.ejecutado],MATCH(1,(ejecuciones[Column1.codigoIndicador]=A168)*(ejecuciones[periodo avance]="Septiembre"),0)),0)</f>
        <v>0</v>
      </c>
      <c r="AA168" s="23" cm="1">
        <f t="array" ref="AA168">IFERROR(INDEX(ejecuciones[Column1.ejecutado],MATCH(1,(ejecuciones[Column1.codigoIndicador]=A168)*(ejecuciones[periodo avance]="Diciembre"),0)),0)</f>
        <v>0</v>
      </c>
      <c r="AB168" s="25">
        <f t="shared" si="18"/>
        <v>3</v>
      </c>
      <c r="AC168" s="24">
        <f t="shared" si="19"/>
        <v>0.75</v>
      </c>
      <c r="AD168" s="25">
        <f t="shared" si="20"/>
        <v>3</v>
      </c>
      <c r="AE168" s="24">
        <f t="shared" si="21"/>
        <v>3</v>
      </c>
      <c r="AF168" s="26">
        <f t="shared" si="22"/>
        <v>0.75</v>
      </c>
      <c r="AG168" s="27" cm="1">
        <f t="array" ref="AG168">IFERROR(INDEX(ejecuciones[Column1.presupuestoProyectado],MATCH(1,(ejecuciones[Column1.codigoIndicador]=A168)*(ejecuciones[Column1.fechaDiligenciamiento]=_xlfn.MAXIFS(ejecuciones[Column1.fechaDiligenciamiento],ejecuciones[Column1.codigoIndicador],A168)),0)),0)</f>
        <v>0</v>
      </c>
      <c r="AH168" s="28"/>
      <c r="AI168" s="29" cm="1">
        <f t="array" ref="AI168">IFERROR(INDEX(ejecuciones[Column1.presupuestoEjecutado],MATCH(1,(ejecuciones[Column1.codigoIndicador]=A168)*(ejecuciones[Column1.fechaDiligenciamiento]=_xlfn.MAXIFS(ejecuciones[Column1.fechaDiligenciamiento],ejecuciones[Column1.codigoIndicador],A168)),0)),0)</f>
        <v>0</v>
      </c>
      <c r="AJ168" s="26">
        <f t="shared" si="23"/>
        <v>0</v>
      </c>
    </row>
    <row r="169" spans="1:36" ht="43.5" x14ac:dyDescent="0.35">
      <c r="A169" s="17">
        <v>168</v>
      </c>
      <c r="B169" s="18" t="s">
        <v>43</v>
      </c>
      <c r="C169" s="18" t="s">
        <v>29</v>
      </c>
      <c r="D169" s="18" t="s">
        <v>710</v>
      </c>
      <c r="E169" s="18" t="s">
        <v>655</v>
      </c>
      <c r="F169" s="18">
        <v>4302</v>
      </c>
      <c r="G169" s="18" t="s">
        <v>600</v>
      </c>
      <c r="H169" s="18" t="s">
        <v>562</v>
      </c>
      <c r="I169" s="18">
        <v>200</v>
      </c>
      <c r="J169" s="18" t="s">
        <v>420</v>
      </c>
      <c r="K169" s="19" t="s">
        <v>166</v>
      </c>
      <c r="L169" s="20" t="s">
        <v>799</v>
      </c>
      <c r="M169" s="18" t="s">
        <v>1064</v>
      </c>
      <c r="N169" s="18" t="s">
        <v>26</v>
      </c>
      <c r="O169" s="21">
        <v>4</v>
      </c>
      <c r="P169" s="21">
        <v>2023</v>
      </c>
      <c r="Q169" s="21" t="s">
        <v>43</v>
      </c>
      <c r="R169" s="22">
        <v>2</v>
      </c>
      <c r="S169" s="21">
        <v>8</v>
      </c>
      <c r="T169" s="23"/>
      <c r="U169" s="24">
        <f t="shared" si="16"/>
        <v>0</v>
      </c>
      <c r="V169" s="23"/>
      <c r="W169" s="24">
        <f t="shared" si="17"/>
        <v>0</v>
      </c>
      <c r="X169" s="23" cm="1">
        <f t="array" ref="X169">IFERROR(INDEX(ejecuciones[Column1.ejecutado],MATCH(1,(ejecuciones[Column1.codigoIndicador]=A169)*(ejecuciones[periodo avance]="Marzo"),0)),0)</f>
        <v>0</v>
      </c>
      <c r="Y169" s="23" cm="1">
        <f t="array" ref="Y169">IFERROR(INDEX(ejecuciones[Column1.ejecutado],MATCH(1,(ejecuciones[Column1.codigoIndicador]=A169)*(ejecuciones[periodo avance]="Junio"),0)),0)</f>
        <v>1</v>
      </c>
      <c r="Z169" s="23" cm="1">
        <f t="array" ref="Z169">IFERROR(INDEX(ejecuciones[Column1.ejecutado],MATCH(1,(ejecuciones[Column1.codigoIndicador]=A169)*(ejecuciones[periodo avance]="Septiembre"),0)),0)</f>
        <v>0</v>
      </c>
      <c r="AA169" s="23" cm="1">
        <f t="array" ref="AA169">IFERROR(INDEX(ejecuciones[Column1.ejecutado],MATCH(1,(ejecuciones[Column1.codigoIndicador]=A169)*(ejecuciones[periodo avance]="Diciembre"),0)),0)</f>
        <v>0</v>
      </c>
      <c r="AB169" s="25">
        <f t="shared" si="18"/>
        <v>1</v>
      </c>
      <c r="AC169" s="24">
        <f t="shared" si="19"/>
        <v>0.125</v>
      </c>
      <c r="AD169" s="25">
        <f t="shared" si="20"/>
        <v>1</v>
      </c>
      <c r="AE169" s="24">
        <f t="shared" si="21"/>
        <v>0.5</v>
      </c>
      <c r="AF169" s="26">
        <f t="shared" si="22"/>
        <v>0.125</v>
      </c>
      <c r="AG169" s="27" cm="1">
        <f t="array" ref="AG169">IFERROR(INDEX(ejecuciones[Column1.presupuestoProyectado],MATCH(1,(ejecuciones[Column1.codigoIndicador]=A169)*(ejecuciones[Column1.fechaDiligenciamiento]=_xlfn.MAXIFS(ejecuciones[Column1.fechaDiligenciamiento],ejecuciones[Column1.codigoIndicador],A169)),0)),0)</f>
        <v>0</v>
      </c>
      <c r="AH169" s="28"/>
      <c r="AI169" s="29" cm="1">
        <f t="array" ref="AI169">IFERROR(INDEX(ejecuciones[Column1.presupuestoEjecutado],MATCH(1,(ejecuciones[Column1.codigoIndicador]=A169)*(ejecuciones[Column1.fechaDiligenciamiento]=_xlfn.MAXIFS(ejecuciones[Column1.fechaDiligenciamiento],ejecuciones[Column1.codigoIndicador],A169)),0)),0)</f>
        <v>0</v>
      </c>
      <c r="AJ169" s="26">
        <f t="shared" si="23"/>
        <v>0</v>
      </c>
    </row>
    <row r="170" spans="1:36" ht="43.5" x14ac:dyDescent="0.35">
      <c r="A170" s="17">
        <v>169</v>
      </c>
      <c r="B170" s="18" t="s">
        <v>43</v>
      </c>
      <c r="C170" s="18" t="s">
        <v>29</v>
      </c>
      <c r="D170" s="18" t="s">
        <v>710</v>
      </c>
      <c r="E170" s="18" t="s">
        <v>655</v>
      </c>
      <c r="F170" s="18">
        <v>4302</v>
      </c>
      <c r="G170" s="18" t="s">
        <v>600</v>
      </c>
      <c r="H170" s="18" t="s">
        <v>562</v>
      </c>
      <c r="I170" s="18">
        <v>201</v>
      </c>
      <c r="J170" s="18" t="s">
        <v>420</v>
      </c>
      <c r="K170" s="19" t="s">
        <v>166</v>
      </c>
      <c r="L170" s="20" t="s">
        <v>799</v>
      </c>
      <c r="M170" s="18" t="s">
        <v>990</v>
      </c>
      <c r="N170" s="18" t="s">
        <v>26</v>
      </c>
      <c r="O170" s="21">
        <v>600</v>
      </c>
      <c r="P170" s="21">
        <v>2023</v>
      </c>
      <c r="Q170" s="21" t="s">
        <v>43</v>
      </c>
      <c r="R170" s="22">
        <v>200</v>
      </c>
      <c r="S170" s="21">
        <v>850</v>
      </c>
      <c r="T170" s="23"/>
      <c r="U170" s="24">
        <f t="shared" si="16"/>
        <v>0</v>
      </c>
      <c r="V170" s="23"/>
      <c r="W170" s="24">
        <f t="shared" si="17"/>
        <v>0</v>
      </c>
      <c r="X170" s="23" cm="1">
        <f t="array" ref="X170">IFERROR(INDEX(ejecuciones[Column1.ejecutado],MATCH(1,(ejecuciones[Column1.codigoIndicador]=A170)*(ejecuciones[periodo avance]="Marzo"),0)),0)</f>
        <v>0</v>
      </c>
      <c r="Y170" s="23" cm="1">
        <f t="array" ref="Y170">IFERROR(INDEX(ejecuciones[Column1.ejecutado],MATCH(1,(ejecuciones[Column1.codigoIndicador]=A170)*(ejecuciones[periodo avance]="Junio"),0)),0)</f>
        <v>45</v>
      </c>
      <c r="Z170" s="23" cm="1">
        <f t="array" ref="Z170">IFERROR(INDEX(ejecuciones[Column1.ejecutado],MATCH(1,(ejecuciones[Column1.codigoIndicador]=A170)*(ejecuciones[periodo avance]="Septiembre"),0)),0)</f>
        <v>0</v>
      </c>
      <c r="AA170" s="23" cm="1">
        <f t="array" ref="AA170">IFERROR(INDEX(ejecuciones[Column1.ejecutado],MATCH(1,(ejecuciones[Column1.codigoIndicador]=A170)*(ejecuciones[periodo avance]="Diciembre"),0)),0)</f>
        <v>0</v>
      </c>
      <c r="AB170" s="25">
        <f t="shared" si="18"/>
        <v>45</v>
      </c>
      <c r="AC170" s="24">
        <f t="shared" si="19"/>
        <v>5.2941176470588235E-2</v>
      </c>
      <c r="AD170" s="25">
        <f t="shared" si="20"/>
        <v>45</v>
      </c>
      <c r="AE170" s="24">
        <f t="shared" si="21"/>
        <v>0.22500000000000001</v>
      </c>
      <c r="AF170" s="26">
        <f t="shared" si="22"/>
        <v>5.2941176470588235E-2</v>
      </c>
      <c r="AG170" s="27" cm="1">
        <f t="array" ref="AG170">IFERROR(INDEX(ejecuciones[Column1.presupuestoProyectado],MATCH(1,(ejecuciones[Column1.codigoIndicador]=A170)*(ejecuciones[Column1.fechaDiligenciamiento]=_xlfn.MAXIFS(ejecuciones[Column1.fechaDiligenciamiento],ejecuciones[Column1.codigoIndicador],A170)),0)),0)</f>
        <v>0</v>
      </c>
      <c r="AH170" s="28"/>
      <c r="AI170" s="29" cm="1">
        <f t="array" ref="AI170">IFERROR(INDEX(ejecuciones[Column1.presupuestoEjecutado],MATCH(1,(ejecuciones[Column1.codigoIndicador]=A170)*(ejecuciones[Column1.fechaDiligenciamiento]=_xlfn.MAXIFS(ejecuciones[Column1.fechaDiligenciamiento],ejecuciones[Column1.codigoIndicador],A170)),0)),0)</f>
        <v>0</v>
      </c>
      <c r="AJ170" s="26">
        <f t="shared" si="23"/>
        <v>0</v>
      </c>
    </row>
    <row r="171" spans="1:36" ht="203" x14ac:dyDescent="0.35">
      <c r="A171" s="17">
        <v>170</v>
      </c>
      <c r="B171" s="18" t="s">
        <v>43</v>
      </c>
      <c r="C171" s="18" t="s">
        <v>29</v>
      </c>
      <c r="D171" s="18" t="s">
        <v>710</v>
      </c>
      <c r="E171" s="18" t="s">
        <v>655</v>
      </c>
      <c r="F171" s="18">
        <v>4301</v>
      </c>
      <c r="G171" s="18" t="s">
        <v>600</v>
      </c>
      <c r="H171" s="18" t="s">
        <v>562</v>
      </c>
      <c r="I171" s="18">
        <v>202</v>
      </c>
      <c r="J171" s="18" t="s">
        <v>418</v>
      </c>
      <c r="K171" s="19" t="s">
        <v>164</v>
      </c>
      <c r="L171" s="20" t="s">
        <v>856</v>
      </c>
      <c r="M171" s="18" t="s">
        <v>1059</v>
      </c>
      <c r="N171" s="18" t="s">
        <v>26</v>
      </c>
      <c r="O171" s="21">
        <v>1350</v>
      </c>
      <c r="P171" s="21">
        <v>2023</v>
      </c>
      <c r="Q171" s="21" t="s">
        <v>43</v>
      </c>
      <c r="R171" s="22">
        <v>950</v>
      </c>
      <c r="S171" s="21">
        <v>4000</v>
      </c>
      <c r="T171" s="23"/>
      <c r="U171" s="24">
        <f t="shared" si="16"/>
        <v>0</v>
      </c>
      <c r="V171" s="23"/>
      <c r="W171" s="24">
        <f t="shared" si="17"/>
        <v>0</v>
      </c>
      <c r="X171" s="23" cm="1">
        <f t="array" ref="X171">IFERROR(INDEX(ejecuciones[Column1.ejecutado],MATCH(1,(ejecuciones[Column1.codigoIndicador]=A171)*(ejecuciones[periodo avance]="Marzo"),0)),0)</f>
        <v>0</v>
      </c>
      <c r="Y171" s="23" cm="1">
        <f t="array" ref="Y171">IFERROR(INDEX(ejecuciones[Column1.ejecutado],MATCH(1,(ejecuciones[Column1.codigoIndicador]=A171)*(ejecuciones[periodo avance]="Junio"),0)),0)</f>
        <v>0</v>
      </c>
      <c r="Z171" s="23" cm="1">
        <f t="array" ref="Z171">IFERROR(INDEX(ejecuciones[Column1.ejecutado],MATCH(1,(ejecuciones[Column1.codigoIndicador]=A171)*(ejecuciones[periodo avance]="Septiembre"),0)),0)</f>
        <v>0</v>
      </c>
      <c r="AA171" s="23" cm="1">
        <f t="array" ref="AA171">IFERROR(INDEX(ejecuciones[Column1.ejecutado],MATCH(1,(ejecuciones[Column1.codigoIndicador]=A171)*(ejecuciones[periodo avance]="Diciembre"),0)),0)</f>
        <v>0</v>
      </c>
      <c r="AB171" s="25">
        <f t="shared" si="18"/>
        <v>0</v>
      </c>
      <c r="AC171" s="24">
        <f t="shared" si="19"/>
        <v>0</v>
      </c>
      <c r="AD171" s="25">
        <f t="shared" si="20"/>
        <v>0</v>
      </c>
      <c r="AE171" s="24">
        <f t="shared" si="21"/>
        <v>0</v>
      </c>
      <c r="AF171" s="26">
        <f t="shared" si="22"/>
        <v>0</v>
      </c>
      <c r="AG171" s="27" cm="1">
        <f t="array" ref="AG171">IFERROR(INDEX(ejecuciones[Column1.presupuestoProyectado],MATCH(1,(ejecuciones[Column1.codigoIndicador]=A171)*(ejecuciones[Column1.fechaDiligenciamiento]=_xlfn.MAXIFS(ejecuciones[Column1.fechaDiligenciamiento],ejecuciones[Column1.codigoIndicador],A171)),0)),0)</f>
        <v>0</v>
      </c>
      <c r="AH171" s="28"/>
      <c r="AI171" s="29" cm="1">
        <f t="array" ref="AI171">IFERROR(INDEX(ejecuciones[Column1.presupuestoEjecutado],MATCH(1,(ejecuciones[Column1.codigoIndicador]=A171)*(ejecuciones[Column1.fechaDiligenciamiento]=_xlfn.MAXIFS(ejecuciones[Column1.fechaDiligenciamiento],ejecuciones[Column1.codigoIndicador],A171)),0)),0)</f>
        <v>0</v>
      </c>
      <c r="AJ171" s="26">
        <f t="shared" si="23"/>
        <v>0</v>
      </c>
    </row>
    <row r="172" spans="1:36" ht="72.5" x14ac:dyDescent="0.35">
      <c r="A172" s="17">
        <v>171</v>
      </c>
      <c r="B172" s="18" t="s">
        <v>43</v>
      </c>
      <c r="C172" s="18" t="s">
        <v>29</v>
      </c>
      <c r="D172" s="18" t="s">
        <v>710</v>
      </c>
      <c r="E172" s="18" t="s">
        <v>655</v>
      </c>
      <c r="F172" s="18">
        <v>4301</v>
      </c>
      <c r="G172" s="18" t="s">
        <v>601</v>
      </c>
      <c r="H172" s="18" t="s">
        <v>562</v>
      </c>
      <c r="I172" s="18">
        <v>203</v>
      </c>
      <c r="J172" s="18" t="s">
        <v>419</v>
      </c>
      <c r="K172" s="19" t="s">
        <v>165</v>
      </c>
      <c r="L172" s="20" t="s">
        <v>857</v>
      </c>
      <c r="M172" s="18" t="s">
        <v>1062</v>
      </c>
      <c r="N172" s="18" t="s">
        <v>26</v>
      </c>
      <c r="O172" s="21">
        <v>7</v>
      </c>
      <c r="P172" s="21">
        <v>2023</v>
      </c>
      <c r="Q172" s="21" t="s">
        <v>43</v>
      </c>
      <c r="R172" s="22">
        <v>7</v>
      </c>
      <c r="S172" s="21">
        <v>28</v>
      </c>
      <c r="T172" s="23"/>
      <c r="U172" s="24">
        <f t="shared" si="16"/>
        <v>0</v>
      </c>
      <c r="V172" s="23"/>
      <c r="W172" s="24">
        <f t="shared" si="17"/>
        <v>0</v>
      </c>
      <c r="X172" s="23" cm="1">
        <f t="array" ref="X172">IFERROR(INDEX(ejecuciones[Column1.ejecutado],MATCH(1,(ejecuciones[Column1.codigoIndicador]=A172)*(ejecuciones[periodo avance]="Marzo"),0)),0)</f>
        <v>0</v>
      </c>
      <c r="Y172" s="23" cm="1">
        <f t="array" ref="Y172">IFERROR(INDEX(ejecuciones[Column1.ejecutado],MATCH(1,(ejecuciones[Column1.codigoIndicador]=A172)*(ejecuciones[periodo avance]="Junio"),0)),0)</f>
        <v>5</v>
      </c>
      <c r="Z172" s="23" cm="1">
        <f t="array" ref="Z172">IFERROR(INDEX(ejecuciones[Column1.ejecutado],MATCH(1,(ejecuciones[Column1.codigoIndicador]=A172)*(ejecuciones[periodo avance]="Septiembre"),0)),0)</f>
        <v>0</v>
      </c>
      <c r="AA172" s="23" cm="1">
        <f t="array" ref="AA172">IFERROR(INDEX(ejecuciones[Column1.ejecutado],MATCH(1,(ejecuciones[Column1.codigoIndicador]=A172)*(ejecuciones[periodo avance]="Diciembre"),0)),0)</f>
        <v>0</v>
      </c>
      <c r="AB172" s="25">
        <f t="shared" si="18"/>
        <v>5</v>
      </c>
      <c r="AC172" s="24">
        <f t="shared" si="19"/>
        <v>0.17857142857142858</v>
      </c>
      <c r="AD172" s="25">
        <f t="shared" si="20"/>
        <v>5</v>
      </c>
      <c r="AE172" s="24">
        <f t="shared" si="21"/>
        <v>0.7142857142857143</v>
      </c>
      <c r="AF172" s="26">
        <f t="shared" si="22"/>
        <v>0.17857142857142858</v>
      </c>
      <c r="AG172" s="27" cm="1">
        <f t="array" ref="AG172">IFERROR(INDEX(ejecuciones[Column1.presupuestoProyectado],MATCH(1,(ejecuciones[Column1.codigoIndicador]=A172)*(ejecuciones[Column1.fechaDiligenciamiento]=_xlfn.MAXIFS(ejecuciones[Column1.fechaDiligenciamiento],ejecuciones[Column1.codigoIndicador],A172)),0)),0)</f>
        <v>0</v>
      </c>
      <c r="AH172" s="28"/>
      <c r="AI172" s="29" cm="1">
        <f t="array" ref="AI172">IFERROR(INDEX(ejecuciones[Column1.presupuestoEjecutado],MATCH(1,(ejecuciones[Column1.codigoIndicador]=A172)*(ejecuciones[Column1.fechaDiligenciamiento]=_xlfn.MAXIFS(ejecuciones[Column1.fechaDiligenciamiento],ejecuciones[Column1.codigoIndicador],A172)),0)),0)</f>
        <v>0</v>
      </c>
      <c r="AJ172" s="26">
        <f t="shared" si="23"/>
        <v>0</v>
      </c>
    </row>
    <row r="173" spans="1:36" ht="174" x14ac:dyDescent="0.35">
      <c r="A173" s="17">
        <v>172</v>
      </c>
      <c r="B173" s="18" t="s">
        <v>43</v>
      </c>
      <c r="C173" s="18" t="s">
        <v>29</v>
      </c>
      <c r="D173" s="18" t="s">
        <v>710</v>
      </c>
      <c r="E173" s="18" t="s">
        <v>655</v>
      </c>
      <c r="F173" s="18">
        <v>4301</v>
      </c>
      <c r="G173" s="18" t="s">
        <v>601</v>
      </c>
      <c r="H173" s="18" t="s">
        <v>562</v>
      </c>
      <c r="I173" s="18">
        <v>204</v>
      </c>
      <c r="J173" s="18" t="s">
        <v>421</v>
      </c>
      <c r="K173" s="19" t="s">
        <v>164</v>
      </c>
      <c r="L173" s="20" t="s">
        <v>856</v>
      </c>
      <c r="M173" s="18" t="s">
        <v>1060</v>
      </c>
      <c r="N173" s="18" t="s">
        <v>26</v>
      </c>
      <c r="O173" s="21">
        <v>12</v>
      </c>
      <c r="P173" s="21">
        <v>2023</v>
      </c>
      <c r="Q173" s="21" t="s">
        <v>43</v>
      </c>
      <c r="R173" s="22">
        <v>18</v>
      </c>
      <c r="S173" s="21">
        <v>18</v>
      </c>
      <c r="T173" s="23"/>
      <c r="U173" s="24">
        <f t="shared" si="16"/>
        <v>0</v>
      </c>
      <c r="V173" s="23"/>
      <c r="W173" s="24">
        <f t="shared" si="17"/>
        <v>0</v>
      </c>
      <c r="X173" s="23" cm="1">
        <f t="array" ref="X173">IFERROR(INDEX(ejecuciones[Column1.ejecutado],MATCH(1,(ejecuciones[Column1.codigoIndicador]=A173)*(ejecuciones[periodo avance]="Marzo"),0)),0)</f>
        <v>3</v>
      </c>
      <c r="Y173" s="23" cm="1">
        <f t="array" ref="Y173">IFERROR(INDEX(ejecuciones[Column1.ejecutado],MATCH(1,(ejecuciones[Column1.codigoIndicador]=A173)*(ejecuciones[periodo avance]="Junio"),0)),0)</f>
        <v>3</v>
      </c>
      <c r="Z173" s="23" cm="1">
        <f t="array" ref="Z173">IFERROR(INDEX(ejecuciones[Column1.ejecutado],MATCH(1,(ejecuciones[Column1.codigoIndicador]=A173)*(ejecuciones[periodo avance]="Septiembre"),0)),0)</f>
        <v>0</v>
      </c>
      <c r="AA173" s="23" cm="1">
        <f t="array" ref="AA173">IFERROR(INDEX(ejecuciones[Column1.ejecutado],MATCH(1,(ejecuciones[Column1.codigoIndicador]=A173)*(ejecuciones[periodo avance]="Diciembre"),0)),0)</f>
        <v>0</v>
      </c>
      <c r="AB173" s="25">
        <f t="shared" si="18"/>
        <v>6</v>
      </c>
      <c r="AC173" s="24">
        <f t="shared" si="19"/>
        <v>0.33333333333333331</v>
      </c>
      <c r="AD173" s="25">
        <f t="shared" si="20"/>
        <v>6</v>
      </c>
      <c r="AE173" s="24">
        <f t="shared" si="21"/>
        <v>0.33333333333333331</v>
      </c>
      <c r="AF173" s="26">
        <f t="shared" si="22"/>
        <v>0.33333333333333331</v>
      </c>
      <c r="AG173" s="27" cm="1">
        <f t="array" ref="AG173">IFERROR(INDEX(ejecuciones[Column1.presupuestoProyectado],MATCH(1,(ejecuciones[Column1.codigoIndicador]=A173)*(ejecuciones[Column1.fechaDiligenciamiento]=_xlfn.MAXIFS(ejecuciones[Column1.fechaDiligenciamiento],ejecuciones[Column1.codigoIndicador],A173)),0)),0)</f>
        <v>0</v>
      </c>
      <c r="AH173" s="28"/>
      <c r="AI173" s="29" cm="1">
        <f t="array" ref="AI173">IFERROR(INDEX(ejecuciones[Column1.presupuestoEjecutado],MATCH(1,(ejecuciones[Column1.codigoIndicador]=A173)*(ejecuciones[Column1.fechaDiligenciamiento]=_xlfn.MAXIFS(ejecuciones[Column1.fechaDiligenciamiento],ejecuciones[Column1.codigoIndicador],A173)),0)),0)</f>
        <v>0</v>
      </c>
      <c r="AJ173" s="26">
        <f t="shared" si="23"/>
        <v>0</v>
      </c>
    </row>
    <row r="174" spans="1:36" ht="58" x14ac:dyDescent="0.35">
      <c r="A174" s="17">
        <v>173</v>
      </c>
      <c r="B174" s="18" t="s">
        <v>741</v>
      </c>
      <c r="C174" s="18" t="s">
        <v>36</v>
      </c>
      <c r="D174" s="18" t="s">
        <v>702</v>
      </c>
      <c r="E174" s="18" t="s">
        <v>656</v>
      </c>
      <c r="F174" s="18">
        <v>4503</v>
      </c>
      <c r="G174" s="18" t="s">
        <v>588</v>
      </c>
      <c r="H174" s="18" t="s">
        <v>563</v>
      </c>
      <c r="I174" s="18">
        <v>205</v>
      </c>
      <c r="J174" s="18" t="s">
        <v>422</v>
      </c>
      <c r="K174" s="19">
        <v>4503035</v>
      </c>
      <c r="L174" s="20" t="s">
        <v>858</v>
      </c>
      <c r="M174" s="18" t="s">
        <v>1065</v>
      </c>
      <c r="N174" s="18" t="s">
        <v>1160</v>
      </c>
      <c r="O174" s="21">
        <v>25</v>
      </c>
      <c r="P174" s="21">
        <v>2023</v>
      </c>
      <c r="Q174" s="21" t="s">
        <v>226</v>
      </c>
      <c r="R174" s="22">
        <v>1</v>
      </c>
      <c r="S174" s="21">
        <v>28</v>
      </c>
      <c r="T174" s="23"/>
      <c r="U174" s="24">
        <f t="shared" si="16"/>
        <v>0</v>
      </c>
      <c r="V174" s="23"/>
      <c r="W174" s="24">
        <f t="shared" si="17"/>
        <v>0</v>
      </c>
      <c r="X174" s="23" cm="1">
        <f t="array" ref="X174">IFERROR(INDEX(ejecuciones[Column1.ejecutado],MATCH(1,(ejecuciones[Column1.codigoIndicador]=A174)*(ejecuciones[periodo avance]="Marzo"),0)),0)</f>
        <v>0</v>
      </c>
      <c r="Y174" s="23" cm="1">
        <f t="array" ref="Y174">IFERROR(INDEX(ejecuciones[Column1.ejecutado],MATCH(1,(ejecuciones[Column1.codigoIndicador]=A174)*(ejecuciones[periodo avance]="Junio"),0)),0)</f>
        <v>1</v>
      </c>
      <c r="Z174" s="23" cm="1">
        <f t="array" ref="Z174">IFERROR(INDEX(ejecuciones[Column1.ejecutado],MATCH(1,(ejecuciones[Column1.codigoIndicador]=A174)*(ejecuciones[periodo avance]="Septiembre"),0)),0)</f>
        <v>0</v>
      </c>
      <c r="AA174" s="23" cm="1">
        <f t="array" ref="AA174">IFERROR(INDEX(ejecuciones[Column1.ejecutado],MATCH(1,(ejecuciones[Column1.codigoIndicador]=A174)*(ejecuciones[periodo avance]="Diciembre"),0)),0)</f>
        <v>0</v>
      </c>
      <c r="AB174" s="25">
        <f t="shared" si="18"/>
        <v>1</v>
      </c>
      <c r="AC174" s="24">
        <f t="shared" si="19"/>
        <v>3.5714285714285712E-2</v>
      </c>
      <c r="AD174" s="25">
        <f t="shared" si="20"/>
        <v>1</v>
      </c>
      <c r="AE174" s="24">
        <f t="shared" si="21"/>
        <v>1</v>
      </c>
      <c r="AF174" s="26">
        <f t="shared" si="22"/>
        <v>3.5714285714285712E-2</v>
      </c>
      <c r="AG174" s="27" cm="1">
        <f t="array" ref="AG174">IFERROR(INDEX(ejecuciones[Column1.presupuestoProyectado],MATCH(1,(ejecuciones[Column1.codigoIndicador]=A174)*(ejecuciones[Column1.fechaDiligenciamiento]=_xlfn.MAXIFS(ejecuciones[Column1.fechaDiligenciamiento],ejecuciones[Column1.codigoIndicador],A174)),0)),0)</f>
        <v>192000000</v>
      </c>
      <c r="AH174" s="28"/>
      <c r="AI174" s="29" cm="1">
        <f t="array" ref="AI174">IFERROR(INDEX(ejecuciones[Column1.presupuestoEjecutado],MATCH(1,(ejecuciones[Column1.codigoIndicador]=A174)*(ejecuciones[Column1.fechaDiligenciamiento]=_xlfn.MAXIFS(ejecuciones[Column1.fechaDiligenciamiento],ejecuciones[Column1.codigoIndicador],A174)),0)),0)</f>
        <v>0</v>
      </c>
      <c r="AJ174" s="26">
        <f t="shared" si="23"/>
        <v>0</v>
      </c>
    </row>
    <row r="175" spans="1:36" ht="58" x14ac:dyDescent="0.35">
      <c r="A175" s="17">
        <v>174</v>
      </c>
      <c r="B175" s="18" t="s">
        <v>741</v>
      </c>
      <c r="C175" s="18" t="s">
        <v>36</v>
      </c>
      <c r="D175" s="18" t="s">
        <v>702</v>
      </c>
      <c r="E175" s="18" t="s">
        <v>656</v>
      </c>
      <c r="F175" s="18">
        <v>4501</v>
      </c>
      <c r="G175" s="18" t="s">
        <v>588</v>
      </c>
      <c r="H175" s="18" t="s">
        <v>563</v>
      </c>
      <c r="I175" s="18">
        <v>206</v>
      </c>
      <c r="J175" s="18" t="s">
        <v>423</v>
      </c>
      <c r="K175" s="19">
        <v>4503003</v>
      </c>
      <c r="L175" s="20" t="s">
        <v>752</v>
      </c>
      <c r="M175" s="18" t="s">
        <v>991</v>
      </c>
      <c r="N175" s="18" t="s">
        <v>1160</v>
      </c>
      <c r="O175" s="21">
        <v>18</v>
      </c>
      <c r="P175" s="21">
        <v>2023</v>
      </c>
      <c r="Q175" s="21" t="s">
        <v>226</v>
      </c>
      <c r="R175" s="22">
        <v>6</v>
      </c>
      <c r="S175" s="21">
        <v>36</v>
      </c>
      <c r="T175" s="23"/>
      <c r="U175" s="24">
        <f t="shared" si="16"/>
        <v>0</v>
      </c>
      <c r="V175" s="23"/>
      <c r="W175" s="24">
        <f t="shared" si="17"/>
        <v>0</v>
      </c>
      <c r="X175" s="23" cm="1">
        <f t="array" ref="X175">IFERROR(INDEX(ejecuciones[Column1.ejecutado],MATCH(1,(ejecuciones[Column1.codigoIndicador]=A175)*(ejecuciones[periodo avance]="Marzo"),0)),0)</f>
        <v>0</v>
      </c>
      <c r="Y175" s="23" cm="1">
        <f t="array" ref="Y175">IFERROR(INDEX(ejecuciones[Column1.ejecutado],MATCH(1,(ejecuciones[Column1.codigoIndicador]=A175)*(ejecuciones[periodo avance]="Junio"),0)),0)</f>
        <v>2</v>
      </c>
      <c r="Z175" s="23" cm="1">
        <f t="array" ref="Z175">IFERROR(INDEX(ejecuciones[Column1.ejecutado],MATCH(1,(ejecuciones[Column1.codigoIndicador]=A175)*(ejecuciones[periodo avance]="Septiembre"),0)),0)</f>
        <v>0</v>
      </c>
      <c r="AA175" s="23" cm="1">
        <f t="array" ref="AA175">IFERROR(INDEX(ejecuciones[Column1.ejecutado],MATCH(1,(ejecuciones[Column1.codigoIndicador]=A175)*(ejecuciones[periodo avance]="Diciembre"),0)),0)</f>
        <v>0</v>
      </c>
      <c r="AB175" s="25">
        <f t="shared" si="18"/>
        <v>2</v>
      </c>
      <c r="AC175" s="24">
        <f t="shared" si="19"/>
        <v>5.5555555555555552E-2</v>
      </c>
      <c r="AD175" s="25">
        <f t="shared" si="20"/>
        <v>2</v>
      </c>
      <c r="AE175" s="24">
        <f t="shared" si="21"/>
        <v>0.33333333333333331</v>
      </c>
      <c r="AF175" s="26">
        <f t="shared" si="22"/>
        <v>5.5555555555555552E-2</v>
      </c>
      <c r="AG175" s="27" cm="1">
        <f t="array" ref="AG175">IFERROR(INDEX(ejecuciones[Column1.presupuestoProyectado],MATCH(1,(ejecuciones[Column1.codigoIndicador]=A175)*(ejecuciones[Column1.fechaDiligenciamiento]=_xlfn.MAXIFS(ejecuciones[Column1.fechaDiligenciamiento],ejecuciones[Column1.codigoIndicador],A175)),0)),0)</f>
        <v>200000000</v>
      </c>
      <c r="AH175" s="28"/>
      <c r="AI175" s="29" cm="1">
        <f t="array" ref="AI175">IFERROR(INDEX(ejecuciones[Column1.presupuestoEjecutado],MATCH(1,(ejecuciones[Column1.codigoIndicador]=A175)*(ejecuciones[Column1.fechaDiligenciamiento]=_xlfn.MAXIFS(ejecuciones[Column1.fechaDiligenciamiento],ejecuciones[Column1.codigoIndicador],A175)),0)),0)</f>
        <v>0</v>
      </c>
      <c r="AJ175" s="26">
        <f t="shared" si="23"/>
        <v>0</v>
      </c>
    </row>
    <row r="176" spans="1:36" ht="58" x14ac:dyDescent="0.35">
      <c r="A176" s="17">
        <v>175</v>
      </c>
      <c r="B176" s="18" t="s">
        <v>741</v>
      </c>
      <c r="C176" s="18" t="s">
        <v>30</v>
      </c>
      <c r="D176" s="18" t="s">
        <v>711</v>
      </c>
      <c r="E176" s="18" t="s">
        <v>657</v>
      </c>
      <c r="F176" s="18" t="s">
        <v>46</v>
      </c>
      <c r="G176" s="18" t="s">
        <v>571</v>
      </c>
      <c r="H176" s="18" t="s">
        <v>564</v>
      </c>
      <c r="I176" s="18">
        <v>207</v>
      </c>
      <c r="J176" s="18" t="s">
        <v>424</v>
      </c>
      <c r="K176" s="19" t="s">
        <v>167</v>
      </c>
      <c r="L176" s="20" t="s">
        <v>859</v>
      </c>
      <c r="M176" s="18" t="s">
        <v>1066</v>
      </c>
      <c r="N176" s="18" t="s">
        <v>1160</v>
      </c>
      <c r="O176" s="21" t="s">
        <v>28</v>
      </c>
      <c r="P176" s="21">
        <v>2023</v>
      </c>
      <c r="Q176" s="21" t="s">
        <v>227</v>
      </c>
      <c r="R176" s="22">
        <v>2</v>
      </c>
      <c r="S176" s="21">
        <v>5</v>
      </c>
      <c r="T176" s="23"/>
      <c r="U176" s="24">
        <f t="shared" si="16"/>
        <v>0</v>
      </c>
      <c r="V176" s="23"/>
      <c r="W176" s="24">
        <f t="shared" si="17"/>
        <v>0</v>
      </c>
      <c r="X176" s="23" cm="1">
        <f t="array" ref="X176">IFERROR(INDEX(ejecuciones[Column1.ejecutado],MATCH(1,(ejecuciones[Column1.codigoIndicador]=A176)*(ejecuciones[periodo avance]="Marzo"),0)),0)</f>
        <v>2</v>
      </c>
      <c r="Y176" s="23" cm="1">
        <f t="array" ref="Y176">IFERROR(INDEX(ejecuciones[Column1.ejecutado],MATCH(1,(ejecuciones[Column1.codigoIndicador]=A176)*(ejecuciones[periodo avance]="Junio"),0)),0)</f>
        <v>2</v>
      </c>
      <c r="Z176" s="23" cm="1">
        <f t="array" ref="Z176">IFERROR(INDEX(ejecuciones[Column1.ejecutado],MATCH(1,(ejecuciones[Column1.codigoIndicador]=A176)*(ejecuciones[periodo avance]="Septiembre"),0)),0)</f>
        <v>0</v>
      </c>
      <c r="AA176" s="23" cm="1">
        <f t="array" ref="AA176">IFERROR(INDEX(ejecuciones[Column1.ejecutado],MATCH(1,(ejecuciones[Column1.codigoIndicador]=A176)*(ejecuciones[periodo avance]="Diciembre"),0)),0)</f>
        <v>0</v>
      </c>
      <c r="AB176" s="25">
        <f t="shared" si="18"/>
        <v>4</v>
      </c>
      <c r="AC176" s="24">
        <f t="shared" si="19"/>
        <v>0.8</v>
      </c>
      <c r="AD176" s="25">
        <f t="shared" si="20"/>
        <v>4</v>
      </c>
      <c r="AE176" s="24">
        <f t="shared" si="21"/>
        <v>2</v>
      </c>
      <c r="AF176" s="26">
        <f t="shared" si="22"/>
        <v>0.8</v>
      </c>
      <c r="AG176" s="27" cm="1">
        <f t="array" ref="AG176">IFERROR(INDEX(ejecuciones[Column1.presupuestoProyectado],MATCH(1,(ejecuciones[Column1.codigoIndicador]=A176)*(ejecuciones[Column1.fechaDiligenciamiento]=_xlfn.MAXIFS(ejecuciones[Column1.fechaDiligenciamiento],ejecuciones[Column1.codigoIndicador],A176)),0)),0)</f>
        <v>0</v>
      </c>
      <c r="AH176" s="28"/>
      <c r="AI176" s="29" cm="1">
        <f t="array" ref="AI176">IFERROR(INDEX(ejecuciones[Column1.presupuestoEjecutado],MATCH(1,(ejecuciones[Column1.codigoIndicador]=A176)*(ejecuciones[Column1.fechaDiligenciamiento]=_xlfn.MAXIFS(ejecuciones[Column1.fechaDiligenciamiento],ejecuciones[Column1.codigoIndicador],A176)),0)),0)</f>
        <v>0</v>
      </c>
      <c r="AJ176" s="26">
        <f t="shared" si="23"/>
        <v>0</v>
      </c>
    </row>
    <row r="177" spans="1:36" ht="72.5" x14ac:dyDescent="0.35">
      <c r="A177" s="17">
        <v>176</v>
      </c>
      <c r="B177" s="18" t="s">
        <v>741</v>
      </c>
      <c r="C177" s="18" t="s">
        <v>30</v>
      </c>
      <c r="D177" s="18" t="s">
        <v>711</v>
      </c>
      <c r="E177" s="18" t="s">
        <v>658</v>
      </c>
      <c r="F177" s="18" t="s">
        <v>46</v>
      </c>
      <c r="G177" s="18" t="s">
        <v>571</v>
      </c>
      <c r="H177" s="18" t="s">
        <v>564</v>
      </c>
      <c r="I177" s="18">
        <v>208</v>
      </c>
      <c r="J177" s="18" t="s">
        <v>425</v>
      </c>
      <c r="K177" s="19">
        <v>4502001</v>
      </c>
      <c r="L177" s="20" t="s">
        <v>753</v>
      </c>
      <c r="M177" s="18" t="s">
        <v>1067</v>
      </c>
      <c r="N177" s="18" t="s">
        <v>1160</v>
      </c>
      <c r="O177" s="21">
        <v>1484</v>
      </c>
      <c r="P177" s="21">
        <v>2023</v>
      </c>
      <c r="Q177" s="21" t="s">
        <v>228</v>
      </c>
      <c r="R177" s="22">
        <v>100</v>
      </c>
      <c r="S177" s="21">
        <f>+P177+400</f>
        <v>2423</v>
      </c>
      <c r="T177" s="23"/>
      <c r="U177" s="24">
        <f t="shared" si="16"/>
        <v>0</v>
      </c>
      <c r="V177" s="23"/>
      <c r="W177" s="24">
        <f t="shared" si="17"/>
        <v>0</v>
      </c>
      <c r="X177" s="23" cm="1">
        <f t="array" ref="X177">IFERROR(INDEX(ejecuciones[Column1.ejecutado],MATCH(1,(ejecuciones[Column1.codigoIndicador]=A177)*(ejecuciones[periodo avance]="Marzo"),0)),0)</f>
        <v>33</v>
      </c>
      <c r="Y177" s="23" cm="1">
        <f t="array" ref="Y177">IFERROR(INDEX(ejecuciones[Column1.ejecutado],MATCH(1,(ejecuciones[Column1.codigoIndicador]=A177)*(ejecuciones[periodo avance]="Junio"),0)),0)</f>
        <v>29</v>
      </c>
      <c r="Z177" s="23" cm="1">
        <f t="array" ref="Z177">IFERROR(INDEX(ejecuciones[Column1.ejecutado],MATCH(1,(ejecuciones[Column1.codigoIndicador]=A177)*(ejecuciones[periodo avance]="Septiembre"),0)),0)</f>
        <v>0</v>
      </c>
      <c r="AA177" s="23" cm="1">
        <f t="array" ref="AA177">IFERROR(INDEX(ejecuciones[Column1.ejecutado],MATCH(1,(ejecuciones[Column1.codigoIndicador]=A177)*(ejecuciones[periodo avance]="Diciembre"),0)),0)</f>
        <v>0</v>
      </c>
      <c r="AB177" s="25">
        <f t="shared" si="18"/>
        <v>62</v>
      </c>
      <c r="AC177" s="24">
        <f t="shared" si="19"/>
        <v>2.5588113908378042E-2</v>
      </c>
      <c r="AD177" s="25">
        <f t="shared" si="20"/>
        <v>62</v>
      </c>
      <c r="AE177" s="24">
        <f t="shared" si="21"/>
        <v>0.62</v>
      </c>
      <c r="AF177" s="26">
        <f t="shared" si="22"/>
        <v>2.5588113908378042E-2</v>
      </c>
      <c r="AG177" s="27" cm="1">
        <f t="array" ref="AG177">IFERROR(INDEX(ejecuciones[Column1.presupuestoProyectado],MATCH(1,(ejecuciones[Column1.codigoIndicador]=A177)*(ejecuciones[Column1.fechaDiligenciamiento]=_xlfn.MAXIFS(ejecuciones[Column1.fechaDiligenciamiento],ejecuciones[Column1.codigoIndicador],A177)),0)),0)</f>
        <v>375000000</v>
      </c>
      <c r="AH177" s="28"/>
      <c r="AI177" s="29" cm="1">
        <f t="array" ref="AI177">IFERROR(INDEX(ejecuciones[Column1.presupuestoEjecutado],MATCH(1,(ejecuciones[Column1.codigoIndicador]=A177)*(ejecuciones[Column1.fechaDiligenciamiento]=_xlfn.MAXIFS(ejecuciones[Column1.fechaDiligenciamiento],ejecuciones[Column1.codigoIndicador],A177)),0)),0)</f>
        <v>285000000</v>
      </c>
      <c r="AJ177" s="26">
        <f t="shared" si="23"/>
        <v>0.76</v>
      </c>
    </row>
    <row r="178" spans="1:36" ht="58" x14ac:dyDescent="0.35">
      <c r="A178" s="17">
        <v>177</v>
      </c>
      <c r="B178" s="18" t="s">
        <v>741</v>
      </c>
      <c r="C178" s="18" t="s">
        <v>30</v>
      </c>
      <c r="D178" s="18" t="s">
        <v>711</v>
      </c>
      <c r="E178" s="18" t="s">
        <v>658</v>
      </c>
      <c r="F178" s="18" t="s">
        <v>46</v>
      </c>
      <c r="G178" s="18" t="s">
        <v>571</v>
      </c>
      <c r="H178" s="18" t="s">
        <v>564</v>
      </c>
      <c r="I178" s="18">
        <v>209</v>
      </c>
      <c r="J178" s="18" t="s">
        <v>426</v>
      </c>
      <c r="K178" s="19" t="s">
        <v>168</v>
      </c>
      <c r="L178" s="20" t="s">
        <v>752</v>
      </c>
      <c r="M178" s="18" t="s">
        <v>1068</v>
      </c>
      <c r="N178" s="18" t="s">
        <v>1160</v>
      </c>
      <c r="O178" s="21">
        <v>0</v>
      </c>
      <c r="P178" s="21">
        <v>2023</v>
      </c>
      <c r="Q178" s="21" t="s">
        <v>228</v>
      </c>
      <c r="R178" s="22">
        <v>15</v>
      </c>
      <c r="S178" s="21">
        <v>45</v>
      </c>
      <c r="T178" s="23"/>
      <c r="U178" s="24">
        <f t="shared" si="16"/>
        <v>0</v>
      </c>
      <c r="V178" s="23"/>
      <c r="W178" s="24">
        <f t="shared" si="17"/>
        <v>0</v>
      </c>
      <c r="X178" s="23" cm="1">
        <f t="array" ref="X178">IFERROR(INDEX(ejecuciones[Column1.ejecutado],MATCH(1,(ejecuciones[Column1.codigoIndicador]=A178)*(ejecuciones[periodo avance]="Marzo"),0)),0)</f>
        <v>1</v>
      </c>
      <c r="Y178" s="23" cm="1">
        <f t="array" ref="Y178">IFERROR(INDEX(ejecuciones[Column1.ejecutado],MATCH(1,(ejecuciones[Column1.codigoIndicador]=A178)*(ejecuciones[periodo avance]="Junio"),0)),0)</f>
        <v>5</v>
      </c>
      <c r="Z178" s="23" cm="1">
        <f t="array" ref="Z178">IFERROR(INDEX(ejecuciones[Column1.ejecutado],MATCH(1,(ejecuciones[Column1.codigoIndicador]=A178)*(ejecuciones[periodo avance]="Septiembre"),0)),0)</f>
        <v>0</v>
      </c>
      <c r="AA178" s="23" cm="1">
        <f t="array" ref="AA178">IFERROR(INDEX(ejecuciones[Column1.ejecutado],MATCH(1,(ejecuciones[Column1.codigoIndicador]=A178)*(ejecuciones[periodo avance]="Diciembre"),0)),0)</f>
        <v>0</v>
      </c>
      <c r="AB178" s="25">
        <f t="shared" si="18"/>
        <v>6</v>
      </c>
      <c r="AC178" s="24">
        <f t="shared" si="19"/>
        <v>0.13333333333333333</v>
      </c>
      <c r="AD178" s="25">
        <f t="shared" si="20"/>
        <v>6</v>
      </c>
      <c r="AE178" s="24">
        <f t="shared" si="21"/>
        <v>0.4</v>
      </c>
      <c r="AF178" s="26">
        <f t="shared" si="22"/>
        <v>0.13333333333333333</v>
      </c>
      <c r="AG178" s="27" cm="1">
        <f t="array" ref="AG178">IFERROR(INDEX(ejecuciones[Column1.presupuestoProyectado],MATCH(1,(ejecuciones[Column1.codigoIndicador]=A178)*(ejecuciones[Column1.fechaDiligenciamiento]=_xlfn.MAXIFS(ejecuciones[Column1.fechaDiligenciamiento],ejecuciones[Column1.codigoIndicador],A178)),0)),0)</f>
        <v>160000000</v>
      </c>
      <c r="AH178" s="28"/>
      <c r="AI178" s="29" cm="1">
        <f t="array" ref="AI178">IFERROR(INDEX(ejecuciones[Column1.presupuestoEjecutado],MATCH(1,(ejecuciones[Column1.codigoIndicador]=A178)*(ejecuciones[Column1.fechaDiligenciamiento]=_xlfn.MAXIFS(ejecuciones[Column1.fechaDiligenciamiento],ejecuciones[Column1.codigoIndicador],A178)),0)),0)</f>
        <v>0</v>
      </c>
      <c r="AJ178" s="26">
        <f t="shared" si="23"/>
        <v>0</v>
      </c>
    </row>
    <row r="179" spans="1:36" ht="58" x14ac:dyDescent="0.35">
      <c r="A179" s="17">
        <v>178</v>
      </c>
      <c r="B179" s="18" t="s">
        <v>741</v>
      </c>
      <c r="C179" s="18" t="s">
        <v>30</v>
      </c>
      <c r="D179" s="18" t="s">
        <v>711</v>
      </c>
      <c r="E179" s="18" t="s">
        <v>659</v>
      </c>
      <c r="F179" s="18">
        <v>4599</v>
      </c>
      <c r="G179" s="18" t="s">
        <v>570</v>
      </c>
      <c r="H179" s="18" t="s">
        <v>564</v>
      </c>
      <c r="I179" s="18">
        <v>210</v>
      </c>
      <c r="J179" s="18" t="s">
        <v>427</v>
      </c>
      <c r="K179" s="19" t="s">
        <v>122</v>
      </c>
      <c r="L179" s="20" t="s">
        <v>755</v>
      </c>
      <c r="M179" s="18" t="s">
        <v>944</v>
      </c>
      <c r="N179" s="18" t="s">
        <v>1160</v>
      </c>
      <c r="O179" s="21">
        <v>0</v>
      </c>
      <c r="P179" s="21">
        <v>2023</v>
      </c>
      <c r="Q179" s="21" t="s">
        <v>229</v>
      </c>
      <c r="R179" s="22">
        <v>1</v>
      </c>
      <c r="S179" s="21">
        <v>2</v>
      </c>
      <c r="T179" s="23"/>
      <c r="U179" s="24">
        <f t="shared" si="16"/>
        <v>0</v>
      </c>
      <c r="V179" s="23"/>
      <c r="W179" s="24">
        <f t="shared" si="17"/>
        <v>0</v>
      </c>
      <c r="X179" s="23" cm="1">
        <f t="array" ref="X179">IFERROR(INDEX(ejecuciones[Column1.ejecutado],MATCH(1,(ejecuciones[Column1.codigoIndicador]=A179)*(ejecuciones[periodo avance]="Marzo"),0)),0)</f>
        <v>0</v>
      </c>
      <c r="Y179" s="23" cm="1">
        <f t="array" ref="Y179">IFERROR(INDEX(ejecuciones[Column1.ejecutado],MATCH(1,(ejecuciones[Column1.codigoIndicador]=A179)*(ejecuciones[periodo avance]="Junio"),0)),0)</f>
        <v>0</v>
      </c>
      <c r="Z179" s="23" cm="1">
        <f t="array" ref="Z179">IFERROR(INDEX(ejecuciones[Column1.ejecutado],MATCH(1,(ejecuciones[Column1.codigoIndicador]=A179)*(ejecuciones[periodo avance]="Septiembre"),0)),0)</f>
        <v>0</v>
      </c>
      <c r="AA179" s="23" cm="1">
        <f t="array" ref="AA179">IFERROR(INDEX(ejecuciones[Column1.ejecutado],MATCH(1,(ejecuciones[Column1.codigoIndicador]=A179)*(ejecuciones[periodo avance]="Diciembre"),0)),0)</f>
        <v>0</v>
      </c>
      <c r="AB179" s="25">
        <f t="shared" si="18"/>
        <v>0</v>
      </c>
      <c r="AC179" s="24">
        <f t="shared" si="19"/>
        <v>0</v>
      </c>
      <c r="AD179" s="25">
        <f t="shared" si="20"/>
        <v>0</v>
      </c>
      <c r="AE179" s="24">
        <f t="shared" si="21"/>
        <v>0</v>
      </c>
      <c r="AF179" s="26">
        <f t="shared" si="22"/>
        <v>0</v>
      </c>
      <c r="AG179" s="27" cm="1">
        <f t="array" ref="AG179">IFERROR(INDEX(ejecuciones[Column1.presupuestoProyectado],MATCH(1,(ejecuciones[Column1.codigoIndicador]=A179)*(ejecuciones[Column1.fechaDiligenciamiento]=_xlfn.MAXIFS(ejecuciones[Column1.fechaDiligenciamiento],ejecuciones[Column1.codigoIndicador],A179)),0)),0)</f>
        <v>0</v>
      </c>
      <c r="AH179" s="28"/>
      <c r="AI179" s="29" cm="1">
        <f t="array" ref="AI179">IFERROR(INDEX(ejecuciones[Column1.presupuestoEjecutado],MATCH(1,(ejecuciones[Column1.codigoIndicador]=A179)*(ejecuciones[Column1.fechaDiligenciamiento]=_xlfn.MAXIFS(ejecuciones[Column1.fechaDiligenciamiento],ejecuciones[Column1.codigoIndicador],A179)),0)),0)</f>
        <v>0</v>
      </c>
      <c r="AJ179" s="26">
        <f t="shared" si="23"/>
        <v>0</v>
      </c>
    </row>
    <row r="180" spans="1:36" ht="72.5" x14ac:dyDescent="0.35">
      <c r="A180" s="17">
        <v>179</v>
      </c>
      <c r="B180" s="18" t="s">
        <v>741</v>
      </c>
      <c r="C180" s="18" t="s">
        <v>30</v>
      </c>
      <c r="D180" s="18" t="s">
        <v>711</v>
      </c>
      <c r="E180" s="18" t="s">
        <v>660</v>
      </c>
      <c r="F180" s="18" t="s">
        <v>46</v>
      </c>
      <c r="G180" s="18" t="s">
        <v>571</v>
      </c>
      <c r="H180" s="18" t="s">
        <v>565</v>
      </c>
      <c r="I180" s="18">
        <v>211</v>
      </c>
      <c r="J180" s="18" t="s">
        <v>428</v>
      </c>
      <c r="K180" s="19">
        <v>4502001</v>
      </c>
      <c r="L180" s="20" t="s">
        <v>753</v>
      </c>
      <c r="M180" s="18" t="s">
        <v>1069</v>
      </c>
      <c r="N180" s="18" t="s">
        <v>1160</v>
      </c>
      <c r="O180" s="21">
        <v>38</v>
      </c>
      <c r="P180" s="21">
        <v>2023</v>
      </c>
      <c r="Q180" s="21" t="s">
        <v>230</v>
      </c>
      <c r="R180" s="22">
        <v>15</v>
      </c>
      <c r="S180" s="21">
        <v>48</v>
      </c>
      <c r="T180" s="23"/>
      <c r="U180" s="24">
        <f t="shared" si="16"/>
        <v>0</v>
      </c>
      <c r="V180" s="23"/>
      <c r="W180" s="24">
        <f t="shared" si="17"/>
        <v>0</v>
      </c>
      <c r="X180" s="23" cm="1">
        <f t="array" ref="X180">IFERROR(INDEX(ejecuciones[Column1.ejecutado],MATCH(1,(ejecuciones[Column1.codigoIndicador]=A180)*(ejecuciones[periodo avance]="Marzo"),0)),0)</f>
        <v>5</v>
      </c>
      <c r="Y180" s="23" cm="1">
        <f t="array" ref="Y180">IFERROR(INDEX(ejecuciones[Column1.ejecutado],MATCH(1,(ejecuciones[Column1.codigoIndicador]=A180)*(ejecuciones[periodo avance]="Junio"),0)),0)</f>
        <v>10</v>
      </c>
      <c r="Z180" s="23" cm="1">
        <f t="array" ref="Z180">IFERROR(INDEX(ejecuciones[Column1.ejecutado],MATCH(1,(ejecuciones[Column1.codigoIndicador]=A180)*(ejecuciones[periodo avance]="Septiembre"),0)),0)</f>
        <v>0</v>
      </c>
      <c r="AA180" s="23" cm="1">
        <f t="array" ref="AA180">IFERROR(INDEX(ejecuciones[Column1.ejecutado],MATCH(1,(ejecuciones[Column1.codigoIndicador]=A180)*(ejecuciones[periodo avance]="Diciembre"),0)),0)</f>
        <v>0</v>
      </c>
      <c r="AB180" s="25">
        <f t="shared" si="18"/>
        <v>15</v>
      </c>
      <c r="AC180" s="24">
        <f t="shared" si="19"/>
        <v>0.3125</v>
      </c>
      <c r="AD180" s="25">
        <f t="shared" si="20"/>
        <v>15</v>
      </c>
      <c r="AE180" s="24">
        <f t="shared" si="21"/>
        <v>1</v>
      </c>
      <c r="AF180" s="26">
        <f t="shared" si="22"/>
        <v>0.3125</v>
      </c>
      <c r="AG180" s="27" cm="1">
        <f t="array" ref="AG180">IFERROR(INDEX(ejecuciones[Column1.presupuestoProyectado],MATCH(1,(ejecuciones[Column1.codigoIndicador]=A180)*(ejecuciones[Column1.fechaDiligenciamiento]=_xlfn.MAXIFS(ejecuciones[Column1.fechaDiligenciamiento],ejecuciones[Column1.codigoIndicador],A180)),0)),0)</f>
        <v>180000000</v>
      </c>
      <c r="AH180" s="28"/>
      <c r="AI180" s="29" cm="1">
        <f t="array" ref="AI180">IFERROR(INDEX(ejecuciones[Column1.presupuestoEjecutado],MATCH(1,(ejecuciones[Column1.codigoIndicador]=A180)*(ejecuciones[Column1.fechaDiligenciamiento]=_xlfn.MAXIFS(ejecuciones[Column1.fechaDiligenciamiento],ejecuciones[Column1.codigoIndicador],A180)),0)),0)</f>
        <v>155000000</v>
      </c>
      <c r="AJ180" s="26">
        <f t="shared" si="23"/>
        <v>0.86111111111111116</v>
      </c>
    </row>
    <row r="181" spans="1:36" ht="58" x14ac:dyDescent="0.35">
      <c r="A181" s="17">
        <v>180</v>
      </c>
      <c r="B181" s="18" t="s">
        <v>741</v>
      </c>
      <c r="C181" s="18" t="s">
        <v>30</v>
      </c>
      <c r="D181" s="18" t="s">
        <v>712</v>
      </c>
      <c r="E181" s="18" t="s">
        <v>661</v>
      </c>
      <c r="F181" s="18">
        <v>4599</v>
      </c>
      <c r="G181" s="18" t="s">
        <v>570</v>
      </c>
      <c r="H181" s="18" t="s">
        <v>557</v>
      </c>
      <c r="I181" s="18">
        <v>212</v>
      </c>
      <c r="J181" s="18" t="s">
        <v>429</v>
      </c>
      <c r="K181" s="19" t="s">
        <v>169</v>
      </c>
      <c r="L181" s="20" t="s">
        <v>819</v>
      </c>
      <c r="M181" s="18" t="s">
        <v>1064</v>
      </c>
      <c r="N181" s="18" t="s">
        <v>1160</v>
      </c>
      <c r="O181" s="21">
        <v>0</v>
      </c>
      <c r="P181" s="21">
        <v>2023</v>
      </c>
      <c r="Q181" s="21" t="s">
        <v>28</v>
      </c>
      <c r="R181" s="22">
        <v>3</v>
      </c>
      <c r="S181" s="21">
        <v>8</v>
      </c>
      <c r="T181" s="23"/>
      <c r="U181" s="24">
        <f t="shared" si="16"/>
        <v>0</v>
      </c>
      <c r="V181" s="23"/>
      <c r="W181" s="24">
        <f t="shared" si="17"/>
        <v>0</v>
      </c>
      <c r="X181" s="23" cm="1">
        <f t="array" ref="X181">IFERROR(INDEX(ejecuciones[Column1.ejecutado],MATCH(1,(ejecuciones[Column1.codigoIndicador]=A181)*(ejecuciones[periodo avance]="Marzo"),0)),0)</f>
        <v>6</v>
      </c>
      <c r="Y181" s="23" cm="1">
        <f t="array" ref="Y181">IFERROR(INDEX(ejecuciones[Column1.ejecutado],MATCH(1,(ejecuciones[Column1.codigoIndicador]=A181)*(ejecuciones[periodo avance]="Junio"),0)),0)</f>
        <v>12</v>
      </c>
      <c r="Z181" s="23" cm="1">
        <f t="array" ref="Z181">IFERROR(INDEX(ejecuciones[Column1.ejecutado],MATCH(1,(ejecuciones[Column1.codigoIndicador]=A181)*(ejecuciones[periodo avance]="Septiembre"),0)),0)</f>
        <v>0</v>
      </c>
      <c r="AA181" s="23" cm="1">
        <f t="array" ref="AA181">IFERROR(INDEX(ejecuciones[Column1.ejecutado],MATCH(1,(ejecuciones[Column1.codigoIndicador]=A181)*(ejecuciones[periodo avance]="Diciembre"),0)),0)</f>
        <v>0</v>
      </c>
      <c r="AB181" s="25">
        <f t="shared" si="18"/>
        <v>18</v>
      </c>
      <c r="AC181" s="24">
        <f t="shared" si="19"/>
        <v>2.25</v>
      </c>
      <c r="AD181" s="25">
        <f t="shared" si="20"/>
        <v>18</v>
      </c>
      <c r="AE181" s="24">
        <f t="shared" si="21"/>
        <v>6</v>
      </c>
      <c r="AF181" s="26">
        <f t="shared" si="22"/>
        <v>2.25</v>
      </c>
      <c r="AG181" s="27" cm="1">
        <f t="array" ref="AG181">IFERROR(INDEX(ejecuciones[Column1.presupuestoProyectado],MATCH(1,(ejecuciones[Column1.codigoIndicador]=A181)*(ejecuciones[Column1.fechaDiligenciamiento]=_xlfn.MAXIFS(ejecuciones[Column1.fechaDiligenciamiento],ejecuciones[Column1.codigoIndicador],A181)),0)),0)</f>
        <v>100000000</v>
      </c>
      <c r="AH181" s="28"/>
      <c r="AI181" s="29" cm="1">
        <f t="array" ref="AI181">IFERROR(INDEX(ejecuciones[Column1.presupuestoEjecutado],MATCH(1,(ejecuciones[Column1.codigoIndicador]=A181)*(ejecuciones[Column1.fechaDiligenciamiento]=_xlfn.MAXIFS(ejecuciones[Column1.fechaDiligenciamiento],ejecuciones[Column1.codigoIndicador],A181)),0)),0)</f>
        <v>90000000</v>
      </c>
      <c r="AJ181" s="26">
        <f t="shared" si="23"/>
        <v>0.9</v>
      </c>
    </row>
    <row r="182" spans="1:36" ht="58" x14ac:dyDescent="0.35">
      <c r="A182" s="17">
        <v>181</v>
      </c>
      <c r="B182" s="18" t="s">
        <v>741</v>
      </c>
      <c r="C182" s="18" t="s">
        <v>30</v>
      </c>
      <c r="D182" s="18" t="s">
        <v>712</v>
      </c>
      <c r="E182" s="18" t="s">
        <v>661</v>
      </c>
      <c r="F182" s="18" t="s">
        <v>46</v>
      </c>
      <c r="G182" s="18" t="s">
        <v>571</v>
      </c>
      <c r="H182" s="18" t="s">
        <v>564</v>
      </c>
      <c r="I182" s="18">
        <v>213</v>
      </c>
      <c r="J182" s="18" t="s">
        <v>430</v>
      </c>
      <c r="K182" s="19">
        <v>4502001</v>
      </c>
      <c r="L182" s="20" t="s">
        <v>753</v>
      </c>
      <c r="M182" s="18" t="s">
        <v>1070</v>
      </c>
      <c r="N182" s="18" t="s">
        <v>1160</v>
      </c>
      <c r="O182" s="21">
        <v>0</v>
      </c>
      <c r="P182" s="21">
        <v>2024</v>
      </c>
      <c r="Q182" s="21" t="s">
        <v>28</v>
      </c>
      <c r="R182" s="22">
        <v>2</v>
      </c>
      <c r="S182" s="21">
        <v>6</v>
      </c>
      <c r="T182" s="23"/>
      <c r="U182" s="24">
        <f t="shared" si="16"/>
        <v>0</v>
      </c>
      <c r="V182" s="23"/>
      <c r="W182" s="24">
        <f t="shared" si="17"/>
        <v>0</v>
      </c>
      <c r="X182" s="23" cm="1">
        <f t="array" ref="X182">IFERROR(INDEX(ejecuciones[Column1.ejecutado],MATCH(1,(ejecuciones[Column1.codigoIndicador]=A182)*(ejecuciones[periodo avance]="Marzo"),0)),0)</f>
        <v>8</v>
      </c>
      <c r="Y182" s="23" cm="1">
        <f t="array" ref="Y182">IFERROR(INDEX(ejecuciones[Column1.ejecutado],MATCH(1,(ejecuciones[Column1.codigoIndicador]=A182)*(ejecuciones[periodo avance]="Junio"),0)),0)</f>
        <v>2</v>
      </c>
      <c r="Z182" s="23" cm="1">
        <f t="array" ref="Z182">IFERROR(INDEX(ejecuciones[Column1.ejecutado],MATCH(1,(ejecuciones[Column1.codigoIndicador]=A182)*(ejecuciones[periodo avance]="Septiembre"),0)),0)</f>
        <v>0</v>
      </c>
      <c r="AA182" s="23" cm="1">
        <f t="array" ref="AA182">IFERROR(INDEX(ejecuciones[Column1.ejecutado],MATCH(1,(ejecuciones[Column1.codigoIndicador]=A182)*(ejecuciones[periodo avance]="Diciembre"),0)),0)</f>
        <v>0</v>
      </c>
      <c r="AB182" s="25">
        <f t="shared" si="18"/>
        <v>10</v>
      </c>
      <c r="AC182" s="24">
        <f t="shared" si="19"/>
        <v>1.6666666666666667</v>
      </c>
      <c r="AD182" s="25">
        <f t="shared" si="20"/>
        <v>10</v>
      </c>
      <c r="AE182" s="24">
        <f t="shared" si="21"/>
        <v>5</v>
      </c>
      <c r="AF182" s="26">
        <f t="shared" si="22"/>
        <v>1.6666666666666667</v>
      </c>
      <c r="AG182" s="27" cm="1">
        <f t="array" ref="AG182">IFERROR(INDEX(ejecuciones[Column1.presupuestoProyectado],MATCH(1,(ejecuciones[Column1.codigoIndicador]=A182)*(ejecuciones[Column1.fechaDiligenciamiento]=_xlfn.MAXIFS(ejecuciones[Column1.fechaDiligenciamiento],ejecuciones[Column1.codigoIndicador],A182)),0)),0)</f>
        <v>100000000</v>
      </c>
      <c r="AH182" s="28"/>
      <c r="AI182" s="29" cm="1">
        <f t="array" ref="AI182">IFERROR(INDEX(ejecuciones[Column1.presupuestoEjecutado],MATCH(1,(ejecuciones[Column1.codigoIndicador]=A182)*(ejecuciones[Column1.fechaDiligenciamiento]=_xlfn.MAXIFS(ejecuciones[Column1.fechaDiligenciamiento],ejecuciones[Column1.codigoIndicador],A182)),0)),0)</f>
        <v>91000000</v>
      </c>
      <c r="AJ182" s="26">
        <f t="shared" si="23"/>
        <v>0.91</v>
      </c>
    </row>
    <row r="183" spans="1:36" ht="58" x14ac:dyDescent="0.35">
      <c r="A183" s="17">
        <v>182</v>
      </c>
      <c r="B183" s="18" t="s">
        <v>741</v>
      </c>
      <c r="C183" s="18" t="s">
        <v>30</v>
      </c>
      <c r="D183" s="18" t="s">
        <v>712</v>
      </c>
      <c r="E183" s="18" t="s">
        <v>661</v>
      </c>
      <c r="F183" s="18" t="s">
        <v>46</v>
      </c>
      <c r="G183" s="18" t="s">
        <v>571</v>
      </c>
      <c r="H183" s="18" t="s">
        <v>564</v>
      </c>
      <c r="I183" s="18">
        <v>214</v>
      </c>
      <c r="J183" s="18" t="s">
        <v>431</v>
      </c>
      <c r="K183" s="19" t="s">
        <v>170</v>
      </c>
      <c r="L183" s="20" t="s">
        <v>819</v>
      </c>
      <c r="M183" s="18" t="s">
        <v>1071</v>
      </c>
      <c r="N183" s="18" t="s">
        <v>1160</v>
      </c>
      <c r="O183" s="21">
        <v>0</v>
      </c>
      <c r="P183" s="21">
        <v>2024</v>
      </c>
      <c r="Q183" s="21" t="s">
        <v>28</v>
      </c>
      <c r="R183" s="22">
        <v>30</v>
      </c>
      <c r="S183" s="21">
        <v>100</v>
      </c>
      <c r="T183" s="23"/>
      <c r="U183" s="24">
        <f t="shared" si="16"/>
        <v>0</v>
      </c>
      <c r="V183" s="23"/>
      <c r="W183" s="24">
        <f t="shared" si="17"/>
        <v>0</v>
      </c>
      <c r="X183" s="23" cm="1">
        <f t="array" ref="X183">IFERROR(INDEX(ejecuciones[Column1.ejecutado],MATCH(1,(ejecuciones[Column1.codigoIndicador]=A183)*(ejecuciones[periodo avance]="Marzo"),0)),0)</f>
        <v>27</v>
      </c>
      <c r="Y183" s="23" cm="1">
        <f t="array" ref="Y183">IFERROR(INDEX(ejecuciones[Column1.ejecutado],MATCH(1,(ejecuciones[Column1.codigoIndicador]=A183)*(ejecuciones[periodo avance]="Junio"),0)),0)</f>
        <v>25</v>
      </c>
      <c r="Z183" s="23" cm="1">
        <f t="array" ref="Z183">IFERROR(INDEX(ejecuciones[Column1.ejecutado],MATCH(1,(ejecuciones[Column1.codigoIndicador]=A183)*(ejecuciones[periodo avance]="Septiembre"),0)),0)</f>
        <v>0</v>
      </c>
      <c r="AA183" s="23" cm="1">
        <f t="array" ref="AA183">IFERROR(INDEX(ejecuciones[Column1.ejecutado],MATCH(1,(ejecuciones[Column1.codigoIndicador]=A183)*(ejecuciones[periodo avance]="Diciembre"),0)),0)</f>
        <v>0</v>
      </c>
      <c r="AB183" s="25">
        <f t="shared" si="18"/>
        <v>52</v>
      </c>
      <c r="AC183" s="24">
        <f t="shared" si="19"/>
        <v>0.52</v>
      </c>
      <c r="AD183" s="25">
        <f t="shared" si="20"/>
        <v>52</v>
      </c>
      <c r="AE183" s="24">
        <f t="shared" si="21"/>
        <v>1.7333333333333334</v>
      </c>
      <c r="AF183" s="26">
        <f t="shared" si="22"/>
        <v>0.52</v>
      </c>
      <c r="AG183" s="27" cm="1">
        <f t="array" ref="AG183">IFERROR(INDEX(ejecuciones[Column1.presupuestoProyectado],MATCH(1,(ejecuciones[Column1.codigoIndicador]=A183)*(ejecuciones[Column1.fechaDiligenciamiento]=_xlfn.MAXIFS(ejecuciones[Column1.fechaDiligenciamiento],ejecuciones[Column1.codigoIndicador],A183)),0)),0)</f>
        <v>219000000</v>
      </c>
      <c r="AH183" s="28"/>
      <c r="AI183" s="29" cm="1">
        <f t="array" ref="AI183">IFERROR(INDEX(ejecuciones[Column1.presupuestoEjecutado],MATCH(1,(ejecuciones[Column1.codigoIndicador]=A183)*(ejecuciones[Column1.fechaDiligenciamiento]=_xlfn.MAXIFS(ejecuciones[Column1.fechaDiligenciamiento],ejecuciones[Column1.codigoIndicador],A183)),0)),0)</f>
        <v>93500000</v>
      </c>
      <c r="AJ183" s="26">
        <f t="shared" si="23"/>
        <v>0.4269406392694064</v>
      </c>
    </row>
    <row r="184" spans="1:36" ht="72.5" x14ac:dyDescent="0.35">
      <c r="A184" s="17">
        <v>183</v>
      </c>
      <c r="B184" s="18" t="s">
        <v>741</v>
      </c>
      <c r="C184" s="18" t="s">
        <v>29</v>
      </c>
      <c r="D184" s="18" t="s">
        <v>713</v>
      </c>
      <c r="E184" s="18" t="s">
        <v>662</v>
      </c>
      <c r="F184" s="18">
        <v>1202</v>
      </c>
      <c r="G184" s="18" t="s">
        <v>599</v>
      </c>
      <c r="H184" s="18" t="s">
        <v>84</v>
      </c>
      <c r="I184" s="18">
        <v>215</v>
      </c>
      <c r="J184" s="18" t="s">
        <v>432</v>
      </c>
      <c r="K184" s="19" t="s">
        <v>171</v>
      </c>
      <c r="L184" s="20" t="s">
        <v>860</v>
      </c>
      <c r="M184" s="18" t="s">
        <v>1072</v>
      </c>
      <c r="N184" s="18" t="s">
        <v>1160</v>
      </c>
      <c r="O184" s="21">
        <v>0</v>
      </c>
      <c r="P184" s="21">
        <v>2024</v>
      </c>
      <c r="Q184" s="21" t="s">
        <v>231</v>
      </c>
      <c r="R184" s="22">
        <v>1500</v>
      </c>
      <c r="S184" s="21">
        <v>5000</v>
      </c>
      <c r="T184" s="23"/>
      <c r="U184" s="24">
        <f t="shared" si="16"/>
        <v>0</v>
      </c>
      <c r="V184" s="23"/>
      <c r="W184" s="24">
        <f t="shared" si="17"/>
        <v>0</v>
      </c>
      <c r="X184" s="23" cm="1">
        <f t="array" ref="X184">IFERROR(INDEX(ejecuciones[Column1.ejecutado],MATCH(1,(ejecuciones[Column1.codigoIndicador]=A184)*(ejecuciones[periodo avance]="Marzo"),0)),0)</f>
        <v>1400</v>
      </c>
      <c r="Y184" s="23" cm="1">
        <f t="array" ref="Y184">IFERROR(INDEX(ejecuciones[Column1.ejecutado],MATCH(1,(ejecuciones[Column1.codigoIndicador]=A184)*(ejecuciones[periodo avance]="Junio"),0)),0)</f>
        <v>1781</v>
      </c>
      <c r="Z184" s="23" cm="1">
        <f t="array" ref="Z184">IFERROR(INDEX(ejecuciones[Column1.ejecutado],MATCH(1,(ejecuciones[Column1.codigoIndicador]=A184)*(ejecuciones[periodo avance]="Septiembre"),0)),0)</f>
        <v>0</v>
      </c>
      <c r="AA184" s="23" cm="1">
        <f t="array" ref="AA184">IFERROR(INDEX(ejecuciones[Column1.ejecutado],MATCH(1,(ejecuciones[Column1.codigoIndicador]=A184)*(ejecuciones[periodo avance]="Diciembre"),0)),0)</f>
        <v>0</v>
      </c>
      <c r="AB184" s="25">
        <f t="shared" si="18"/>
        <v>3181</v>
      </c>
      <c r="AC184" s="24">
        <f t="shared" si="19"/>
        <v>0.63619999999999999</v>
      </c>
      <c r="AD184" s="25">
        <f t="shared" si="20"/>
        <v>3181</v>
      </c>
      <c r="AE184" s="24">
        <f t="shared" si="21"/>
        <v>2.1206666666666667</v>
      </c>
      <c r="AF184" s="26">
        <f t="shared" si="22"/>
        <v>0.63619999999999999</v>
      </c>
      <c r="AG184" s="27" cm="1">
        <f t="array" ref="AG184">IFERROR(INDEX(ejecuciones[Column1.presupuestoProyectado],MATCH(1,(ejecuciones[Column1.codigoIndicador]=A184)*(ejecuciones[Column1.fechaDiligenciamiento]=_xlfn.MAXIFS(ejecuciones[Column1.fechaDiligenciamiento],ejecuciones[Column1.codigoIndicador],A184)),0)),0)</f>
        <v>342000000</v>
      </c>
      <c r="AH184" s="28"/>
      <c r="AI184" s="29" cm="1">
        <f t="array" ref="AI184">IFERROR(INDEX(ejecuciones[Column1.presupuestoEjecutado],MATCH(1,(ejecuciones[Column1.codigoIndicador]=A184)*(ejecuciones[Column1.fechaDiligenciamiento]=_xlfn.MAXIFS(ejecuciones[Column1.fechaDiligenciamiento],ejecuciones[Column1.codigoIndicador],A184)),0)),0)</f>
        <v>325550000</v>
      </c>
      <c r="AJ184" s="26">
        <f t="shared" si="23"/>
        <v>0.95190058479532169</v>
      </c>
    </row>
    <row r="185" spans="1:36" ht="72.5" x14ac:dyDescent="0.35">
      <c r="A185" s="17">
        <v>184</v>
      </c>
      <c r="B185" s="18" t="s">
        <v>741</v>
      </c>
      <c r="C185" s="18" t="s">
        <v>29</v>
      </c>
      <c r="D185" s="18" t="s">
        <v>713</v>
      </c>
      <c r="E185" s="18" t="s">
        <v>662</v>
      </c>
      <c r="F185" s="18">
        <v>1202</v>
      </c>
      <c r="G185" s="18" t="s">
        <v>599</v>
      </c>
      <c r="H185" s="18" t="s">
        <v>84</v>
      </c>
      <c r="I185" s="18">
        <v>216</v>
      </c>
      <c r="J185" s="18" t="s">
        <v>433</v>
      </c>
      <c r="K185" s="19" t="s">
        <v>172</v>
      </c>
      <c r="L185" s="20" t="s">
        <v>861</v>
      </c>
      <c r="M185" s="18" t="s">
        <v>1073</v>
      </c>
      <c r="N185" s="18" t="s">
        <v>1160</v>
      </c>
      <c r="O185" s="21">
        <v>0</v>
      </c>
      <c r="P185" s="21">
        <v>2024</v>
      </c>
      <c r="Q185" s="21" t="s">
        <v>231</v>
      </c>
      <c r="R185" s="22">
        <v>6</v>
      </c>
      <c r="S185" s="21">
        <v>24</v>
      </c>
      <c r="T185" s="23"/>
      <c r="U185" s="24">
        <f t="shared" si="16"/>
        <v>0</v>
      </c>
      <c r="V185" s="23"/>
      <c r="W185" s="24">
        <f t="shared" si="17"/>
        <v>0</v>
      </c>
      <c r="X185" s="23" cm="1">
        <f t="array" ref="X185">IFERROR(INDEX(ejecuciones[Column1.ejecutado],MATCH(1,(ejecuciones[Column1.codigoIndicador]=A185)*(ejecuciones[periodo avance]="Marzo"),0)),0)</f>
        <v>0</v>
      </c>
      <c r="Y185" s="23" cm="1">
        <f t="array" ref="Y185">IFERROR(INDEX(ejecuciones[Column1.ejecutado],MATCH(1,(ejecuciones[Column1.codigoIndicador]=A185)*(ejecuciones[periodo avance]="Junio"),0)),0)</f>
        <v>5</v>
      </c>
      <c r="Z185" s="23" cm="1">
        <f t="array" ref="Z185">IFERROR(INDEX(ejecuciones[Column1.ejecutado],MATCH(1,(ejecuciones[Column1.codigoIndicador]=A185)*(ejecuciones[periodo avance]="Septiembre"),0)),0)</f>
        <v>0</v>
      </c>
      <c r="AA185" s="23" cm="1">
        <f t="array" ref="AA185">IFERROR(INDEX(ejecuciones[Column1.ejecutado],MATCH(1,(ejecuciones[Column1.codigoIndicador]=A185)*(ejecuciones[periodo avance]="Diciembre"),0)),0)</f>
        <v>0</v>
      </c>
      <c r="AB185" s="25">
        <f t="shared" si="18"/>
        <v>5</v>
      </c>
      <c r="AC185" s="24">
        <f t="shared" si="19"/>
        <v>0.20833333333333334</v>
      </c>
      <c r="AD185" s="25">
        <f t="shared" si="20"/>
        <v>5</v>
      </c>
      <c r="AE185" s="24">
        <f t="shared" si="21"/>
        <v>0.83333333333333337</v>
      </c>
      <c r="AF185" s="26">
        <f t="shared" si="22"/>
        <v>0.20833333333333334</v>
      </c>
      <c r="AG185" s="27" cm="1">
        <f t="array" ref="AG185">IFERROR(INDEX(ejecuciones[Column1.presupuestoProyectado],MATCH(1,(ejecuciones[Column1.codigoIndicador]=A185)*(ejecuciones[Column1.fechaDiligenciamiento]=_xlfn.MAXIFS(ejecuciones[Column1.fechaDiligenciamiento],ejecuciones[Column1.codigoIndicador],A185)),0)),0)</f>
        <v>419000000</v>
      </c>
      <c r="AH185" s="28"/>
      <c r="AI185" s="29" cm="1">
        <f t="array" ref="AI185">IFERROR(INDEX(ejecuciones[Column1.presupuestoEjecutado],MATCH(1,(ejecuciones[Column1.codigoIndicador]=A185)*(ejecuciones[Column1.fechaDiligenciamiento]=_xlfn.MAXIFS(ejecuciones[Column1.fechaDiligenciamiento],ejecuciones[Column1.codigoIndicador],A185)),0)),0)</f>
        <v>356750000</v>
      </c>
      <c r="AJ185" s="26">
        <f t="shared" si="23"/>
        <v>0.85143198090692129</v>
      </c>
    </row>
    <row r="186" spans="1:36" ht="58" x14ac:dyDescent="0.35">
      <c r="A186" s="17">
        <v>185</v>
      </c>
      <c r="B186" s="18" t="s">
        <v>741</v>
      </c>
      <c r="C186" s="18" t="s">
        <v>29</v>
      </c>
      <c r="D186" s="18" t="s">
        <v>713</v>
      </c>
      <c r="E186" s="18" t="s">
        <v>662</v>
      </c>
      <c r="F186" s="18">
        <v>1202</v>
      </c>
      <c r="G186" s="18" t="s">
        <v>599</v>
      </c>
      <c r="H186" s="18" t="s">
        <v>84</v>
      </c>
      <c r="I186" s="18">
        <v>217</v>
      </c>
      <c r="J186" s="18" t="s">
        <v>434</v>
      </c>
      <c r="K186" s="19" t="s">
        <v>173</v>
      </c>
      <c r="L186" s="20" t="s">
        <v>862</v>
      </c>
      <c r="M186" s="18" t="s">
        <v>1074</v>
      </c>
      <c r="N186" s="18" t="s">
        <v>1160</v>
      </c>
      <c r="O186" s="21">
        <v>0</v>
      </c>
      <c r="P186" s="21">
        <v>2024</v>
      </c>
      <c r="Q186" s="21" t="s">
        <v>231</v>
      </c>
      <c r="R186" s="22">
        <v>5</v>
      </c>
      <c r="S186" s="21">
        <v>20</v>
      </c>
      <c r="T186" s="23"/>
      <c r="U186" s="24">
        <f t="shared" si="16"/>
        <v>0</v>
      </c>
      <c r="V186" s="23"/>
      <c r="W186" s="24">
        <f t="shared" si="17"/>
        <v>0</v>
      </c>
      <c r="X186" s="23" cm="1">
        <f t="array" ref="X186">IFERROR(INDEX(ejecuciones[Column1.ejecutado],MATCH(1,(ejecuciones[Column1.codigoIndicador]=A186)*(ejecuciones[periodo avance]="Marzo"),0)),0)</f>
        <v>3</v>
      </c>
      <c r="Y186" s="23" cm="1">
        <f t="array" ref="Y186">IFERROR(INDEX(ejecuciones[Column1.ejecutado],MATCH(1,(ejecuciones[Column1.codigoIndicador]=A186)*(ejecuciones[periodo avance]="Junio"),0)),0)</f>
        <v>5</v>
      </c>
      <c r="Z186" s="23" cm="1">
        <f t="array" ref="Z186">IFERROR(INDEX(ejecuciones[Column1.ejecutado],MATCH(1,(ejecuciones[Column1.codigoIndicador]=A186)*(ejecuciones[periodo avance]="Septiembre"),0)),0)</f>
        <v>0</v>
      </c>
      <c r="AA186" s="23" cm="1">
        <f t="array" ref="AA186">IFERROR(INDEX(ejecuciones[Column1.ejecutado],MATCH(1,(ejecuciones[Column1.codigoIndicador]=A186)*(ejecuciones[periodo avance]="Diciembre"),0)),0)</f>
        <v>0</v>
      </c>
      <c r="AB186" s="25">
        <f t="shared" si="18"/>
        <v>8</v>
      </c>
      <c r="AC186" s="24">
        <f t="shared" si="19"/>
        <v>0.4</v>
      </c>
      <c r="AD186" s="25">
        <f t="shared" si="20"/>
        <v>8</v>
      </c>
      <c r="AE186" s="24">
        <f t="shared" si="21"/>
        <v>1.6</v>
      </c>
      <c r="AF186" s="26">
        <f t="shared" si="22"/>
        <v>0.4</v>
      </c>
      <c r="AG186" s="27" cm="1">
        <f t="array" ref="AG186">IFERROR(INDEX(ejecuciones[Column1.presupuestoProyectado],MATCH(1,(ejecuciones[Column1.codigoIndicador]=A186)*(ejecuciones[Column1.fechaDiligenciamiento]=_xlfn.MAXIFS(ejecuciones[Column1.fechaDiligenciamiento],ejecuciones[Column1.codigoIndicador],A186)),0)),0)</f>
        <v>419000000</v>
      </c>
      <c r="AH186" s="28"/>
      <c r="AI186" s="29" cm="1">
        <f t="array" ref="AI186">IFERROR(INDEX(ejecuciones[Column1.presupuestoEjecutado],MATCH(1,(ejecuciones[Column1.codigoIndicador]=A186)*(ejecuciones[Column1.fechaDiligenciamiento]=_xlfn.MAXIFS(ejecuciones[Column1.fechaDiligenciamiento],ejecuciones[Column1.codigoIndicador],A186)),0)),0)</f>
        <v>356750000</v>
      </c>
      <c r="AJ186" s="26">
        <f t="shared" si="23"/>
        <v>0.85143198090692129</v>
      </c>
    </row>
    <row r="187" spans="1:36" ht="72.5" x14ac:dyDescent="0.35">
      <c r="A187" s="17">
        <v>186</v>
      </c>
      <c r="B187" s="18" t="s">
        <v>746</v>
      </c>
      <c r="C187" s="18" t="s">
        <v>38</v>
      </c>
      <c r="D187" s="18" t="s">
        <v>714</v>
      </c>
      <c r="E187" s="18" t="s">
        <v>663</v>
      </c>
      <c r="F187" s="18">
        <v>4501</v>
      </c>
      <c r="G187" s="18" t="s">
        <v>593</v>
      </c>
      <c r="H187" s="18" t="s">
        <v>84</v>
      </c>
      <c r="I187" s="18">
        <v>219</v>
      </c>
      <c r="J187" s="18" t="s">
        <v>435</v>
      </c>
      <c r="K187" s="19">
        <v>4501029</v>
      </c>
      <c r="L187" s="20" t="s">
        <v>863</v>
      </c>
      <c r="M187" s="18" t="s">
        <v>1075</v>
      </c>
      <c r="N187" s="18" t="s">
        <v>1160</v>
      </c>
      <c r="O187" s="21">
        <v>3</v>
      </c>
      <c r="P187" s="21">
        <v>2024</v>
      </c>
      <c r="Q187" s="21" t="s">
        <v>27</v>
      </c>
      <c r="R187" s="22">
        <v>1</v>
      </c>
      <c r="S187" s="21">
        <v>4</v>
      </c>
      <c r="T187" s="23"/>
      <c r="U187" s="24">
        <f t="shared" si="16"/>
        <v>0</v>
      </c>
      <c r="V187" s="23"/>
      <c r="W187" s="24">
        <f t="shared" si="17"/>
        <v>0</v>
      </c>
      <c r="X187" s="23" cm="1">
        <f t="array" ref="X187">IFERROR(INDEX(ejecuciones[Column1.ejecutado],MATCH(1,(ejecuciones[Column1.codigoIndicador]=A187)*(ejecuciones[periodo avance]="Marzo"),0)),0)</f>
        <v>0</v>
      </c>
      <c r="Y187" s="23" cm="1">
        <f t="array" ref="Y187">IFERROR(INDEX(ejecuciones[Column1.ejecutado],MATCH(1,(ejecuciones[Column1.codigoIndicador]=A187)*(ejecuciones[periodo avance]="Junio"),0)),0)</f>
        <v>0</v>
      </c>
      <c r="Z187" s="23" cm="1">
        <f t="array" ref="Z187">IFERROR(INDEX(ejecuciones[Column1.ejecutado],MATCH(1,(ejecuciones[Column1.codigoIndicador]=A187)*(ejecuciones[periodo avance]="Septiembre"),0)),0)</f>
        <v>0</v>
      </c>
      <c r="AA187" s="23" cm="1">
        <f t="array" ref="AA187">IFERROR(INDEX(ejecuciones[Column1.ejecutado],MATCH(1,(ejecuciones[Column1.codigoIndicador]=A187)*(ejecuciones[periodo avance]="Diciembre"),0)),0)</f>
        <v>0</v>
      </c>
      <c r="AB187" s="25">
        <f t="shared" si="18"/>
        <v>0</v>
      </c>
      <c r="AC187" s="24">
        <f t="shared" si="19"/>
        <v>0</v>
      </c>
      <c r="AD187" s="25">
        <f t="shared" si="20"/>
        <v>0</v>
      </c>
      <c r="AE187" s="24">
        <f t="shared" si="21"/>
        <v>0</v>
      </c>
      <c r="AF187" s="26">
        <f t="shared" si="22"/>
        <v>0</v>
      </c>
      <c r="AG187" s="27" cm="1">
        <f t="array" ref="AG187">IFERROR(INDEX(ejecuciones[Column1.presupuestoProyectado],MATCH(1,(ejecuciones[Column1.codigoIndicador]=A187)*(ejecuciones[Column1.fechaDiligenciamiento]=_xlfn.MAXIFS(ejecuciones[Column1.fechaDiligenciamiento],ejecuciones[Column1.codigoIndicador],A187)),0)),0)</f>
        <v>0</v>
      </c>
      <c r="AH187" s="28"/>
      <c r="AI187" s="29" cm="1">
        <f t="array" ref="AI187">IFERROR(INDEX(ejecuciones[Column1.presupuestoEjecutado],MATCH(1,(ejecuciones[Column1.codigoIndicador]=A187)*(ejecuciones[Column1.fechaDiligenciamiento]=_xlfn.MAXIFS(ejecuciones[Column1.fechaDiligenciamiento],ejecuciones[Column1.codigoIndicador],A187)),0)),0)</f>
        <v>0</v>
      </c>
      <c r="AJ187" s="26">
        <f t="shared" si="23"/>
        <v>0</v>
      </c>
    </row>
    <row r="188" spans="1:36" ht="72.5" x14ac:dyDescent="0.35">
      <c r="A188" s="17">
        <v>187</v>
      </c>
      <c r="B188" s="18" t="s">
        <v>746</v>
      </c>
      <c r="C188" s="18" t="s">
        <v>38</v>
      </c>
      <c r="D188" s="18" t="s">
        <v>714</v>
      </c>
      <c r="E188" s="18" t="s">
        <v>663</v>
      </c>
      <c r="F188" s="18">
        <v>4501</v>
      </c>
      <c r="G188" s="18" t="s">
        <v>593</v>
      </c>
      <c r="H188" s="18" t="s">
        <v>84</v>
      </c>
      <c r="I188" s="18">
        <v>220</v>
      </c>
      <c r="J188" s="18" t="s">
        <v>435</v>
      </c>
      <c r="K188" s="19">
        <v>4501079</v>
      </c>
      <c r="L188" s="20" t="s">
        <v>864</v>
      </c>
      <c r="M188" s="18" t="s">
        <v>1076</v>
      </c>
      <c r="N188" s="18" t="s">
        <v>1160</v>
      </c>
      <c r="O188" s="21">
        <v>0</v>
      </c>
      <c r="P188" s="21">
        <v>2024</v>
      </c>
      <c r="Q188" s="21" t="s">
        <v>27</v>
      </c>
      <c r="R188" s="22">
        <v>1</v>
      </c>
      <c r="S188" s="21">
        <v>2</v>
      </c>
      <c r="T188" s="23"/>
      <c r="U188" s="24">
        <f t="shared" si="16"/>
        <v>0</v>
      </c>
      <c r="V188" s="23"/>
      <c r="W188" s="24">
        <f t="shared" si="17"/>
        <v>0</v>
      </c>
      <c r="X188" s="23" cm="1">
        <f t="array" ref="X188">IFERROR(INDEX(ejecuciones[Column1.ejecutado],MATCH(1,(ejecuciones[Column1.codigoIndicador]=A188)*(ejecuciones[periodo avance]="Marzo"),0)),0)</f>
        <v>0</v>
      </c>
      <c r="Y188" s="23" cm="1">
        <f t="array" ref="Y188">IFERROR(INDEX(ejecuciones[Column1.ejecutado],MATCH(1,(ejecuciones[Column1.codigoIndicador]=A188)*(ejecuciones[periodo avance]="Junio"),0)),0)</f>
        <v>0</v>
      </c>
      <c r="Z188" s="23" cm="1">
        <f t="array" ref="Z188">IFERROR(INDEX(ejecuciones[Column1.ejecutado],MATCH(1,(ejecuciones[Column1.codigoIndicador]=A188)*(ejecuciones[periodo avance]="Septiembre"),0)),0)</f>
        <v>0</v>
      </c>
      <c r="AA188" s="23" cm="1">
        <f t="array" ref="AA188">IFERROR(INDEX(ejecuciones[Column1.ejecutado],MATCH(1,(ejecuciones[Column1.codigoIndicador]=A188)*(ejecuciones[periodo avance]="Diciembre"),0)),0)</f>
        <v>0</v>
      </c>
      <c r="AB188" s="25">
        <f t="shared" si="18"/>
        <v>0</v>
      </c>
      <c r="AC188" s="24">
        <f t="shared" si="19"/>
        <v>0</v>
      </c>
      <c r="AD188" s="25">
        <f t="shared" si="20"/>
        <v>0</v>
      </c>
      <c r="AE188" s="24">
        <f t="shared" si="21"/>
        <v>0</v>
      </c>
      <c r="AF188" s="26">
        <f t="shared" si="22"/>
        <v>0</v>
      </c>
      <c r="AG188" s="27" cm="1">
        <f t="array" ref="AG188">IFERROR(INDEX(ejecuciones[Column1.presupuestoProyectado],MATCH(1,(ejecuciones[Column1.codigoIndicador]=A188)*(ejecuciones[Column1.fechaDiligenciamiento]=_xlfn.MAXIFS(ejecuciones[Column1.fechaDiligenciamiento],ejecuciones[Column1.codigoIndicador],A188)),0)),0)</f>
        <v>0</v>
      </c>
      <c r="AH188" s="28"/>
      <c r="AI188" s="29" cm="1">
        <f t="array" ref="AI188">IFERROR(INDEX(ejecuciones[Column1.presupuestoEjecutado],MATCH(1,(ejecuciones[Column1.codigoIndicador]=A188)*(ejecuciones[Column1.fechaDiligenciamiento]=_xlfn.MAXIFS(ejecuciones[Column1.fechaDiligenciamiento],ejecuciones[Column1.codigoIndicador],A188)),0)),0)</f>
        <v>0</v>
      </c>
      <c r="AJ188" s="26">
        <f t="shared" si="23"/>
        <v>0</v>
      </c>
    </row>
    <row r="189" spans="1:36" ht="116" x14ac:dyDescent="0.35">
      <c r="A189" s="17">
        <v>188</v>
      </c>
      <c r="B189" s="18" t="s">
        <v>746</v>
      </c>
      <c r="C189" s="18" t="s">
        <v>38</v>
      </c>
      <c r="D189" s="18" t="s">
        <v>714</v>
      </c>
      <c r="E189" s="18" t="s">
        <v>663</v>
      </c>
      <c r="F189" s="18">
        <v>3205</v>
      </c>
      <c r="G189" s="18" t="s">
        <v>602</v>
      </c>
      <c r="H189" s="18" t="s">
        <v>84</v>
      </c>
      <c r="I189" s="18">
        <v>222</v>
      </c>
      <c r="J189" s="18" t="s">
        <v>436</v>
      </c>
      <c r="K189" s="19" t="s">
        <v>174</v>
      </c>
      <c r="L189" s="20" t="s">
        <v>865</v>
      </c>
      <c r="M189" s="18" t="s">
        <v>990</v>
      </c>
      <c r="N189" s="18" t="s">
        <v>1170</v>
      </c>
      <c r="O189" s="21">
        <v>100</v>
      </c>
      <c r="P189" s="21">
        <v>2024</v>
      </c>
      <c r="Q189" s="21" t="s">
        <v>232</v>
      </c>
      <c r="R189" s="22">
        <v>50</v>
      </c>
      <c r="S189" s="21">
        <v>200</v>
      </c>
      <c r="T189" s="23"/>
      <c r="U189" s="24">
        <f t="shared" si="16"/>
        <v>0</v>
      </c>
      <c r="V189" s="23"/>
      <c r="W189" s="24">
        <f t="shared" si="17"/>
        <v>0</v>
      </c>
      <c r="X189" s="23" cm="1">
        <f t="array" ref="X189">IFERROR(INDEX(ejecuciones[Column1.ejecutado],MATCH(1,(ejecuciones[Column1.codigoIndicador]=A189)*(ejecuciones[periodo avance]="Marzo"),0)),0)</f>
        <v>0</v>
      </c>
      <c r="Y189" s="23" cm="1">
        <f t="array" ref="Y189">IFERROR(INDEX(ejecuciones[Column1.ejecutado],MATCH(1,(ejecuciones[Column1.codigoIndicador]=A189)*(ejecuciones[periodo avance]="Junio"),0)),0)</f>
        <v>0</v>
      </c>
      <c r="Z189" s="23" cm="1">
        <f t="array" ref="Z189">IFERROR(INDEX(ejecuciones[Column1.ejecutado],MATCH(1,(ejecuciones[Column1.codigoIndicador]=A189)*(ejecuciones[periodo avance]="Septiembre"),0)),0)</f>
        <v>0</v>
      </c>
      <c r="AA189" s="23" cm="1">
        <f t="array" ref="AA189">IFERROR(INDEX(ejecuciones[Column1.ejecutado],MATCH(1,(ejecuciones[Column1.codigoIndicador]=A189)*(ejecuciones[periodo avance]="Diciembre"),0)),0)</f>
        <v>0</v>
      </c>
      <c r="AB189" s="25">
        <f t="shared" si="18"/>
        <v>0</v>
      </c>
      <c r="AC189" s="24">
        <f t="shared" si="19"/>
        <v>0</v>
      </c>
      <c r="AD189" s="25">
        <f t="shared" si="20"/>
        <v>0</v>
      </c>
      <c r="AE189" s="24">
        <f t="shared" si="21"/>
        <v>0</v>
      </c>
      <c r="AF189" s="26">
        <f t="shared" si="22"/>
        <v>0</v>
      </c>
      <c r="AG189" s="27" cm="1">
        <f t="array" ref="AG189">IFERROR(INDEX(ejecuciones[Column1.presupuestoProyectado],MATCH(1,(ejecuciones[Column1.codigoIndicador]=A189)*(ejecuciones[Column1.fechaDiligenciamiento]=_xlfn.MAXIFS(ejecuciones[Column1.fechaDiligenciamiento],ejecuciones[Column1.codigoIndicador],A189)),0)),0)</f>
        <v>0</v>
      </c>
      <c r="AH189" s="28"/>
      <c r="AI189" s="29" cm="1">
        <f t="array" ref="AI189">IFERROR(INDEX(ejecuciones[Column1.presupuestoEjecutado],MATCH(1,(ejecuciones[Column1.codigoIndicador]=A189)*(ejecuciones[Column1.fechaDiligenciamiento]=_xlfn.MAXIFS(ejecuciones[Column1.fechaDiligenciamiento],ejecuciones[Column1.codigoIndicador],A189)),0)),0)</f>
        <v>0</v>
      </c>
      <c r="AJ189" s="26">
        <f t="shared" si="23"/>
        <v>0</v>
      </c>
    </row>
    <row r="190" spans="1:36" ht="43.5" x14ac:dyDescent="0.35">
      <c r="A190" s="17">
        <v>189</v>
      </c>
      <c r="B190" s="18" t="s">
        <v>746</v>
      </c>
      <c r="C190" s="18" t="s">
        <v>38</v>
      </c>
      <c r="D190" s="18" t="s">
        <v>714</v>
      </c>
      <c r="E190" s="18" t="s">
        <v>663</v>
      </c>
      <c r="F190" s="18">
        <v>4503</v>
      </c>
      <c r="G190" s="18" t="s">
        <v>588</v>
      </c>
      <c r="H190" s="18" t="s">
        <v>84</v>
      </c>
      <c r="I190" s="18">
        <v>223</v>
      </c>
      <c r="J190" s="18" t="s">
        <v>437</v>
      </c>
      <c r="K190" s="19">
        <v>4503018</v>
      </c>
      <c r="L190" s="20" t="s">
        <v>866</v>
      </c>
      <c r="M190" s="18" t="s">
        <v>996</v>
      </c>
      <c r="N190" s="18" t="s">
        <v>26</v>
      </c>
      <c r="O190" s="21">
        <v>24</v>
      </c>
      <c r="P190" s="21">
        <v>2024</v>
      </c>
      <c r="Q190" s="21" t="s">
        <v>233</v>
      </c>
      <c r="R190" s="22">
        <v>5</v>
      </c>
      <c r="S190" s="21">
        <v>20</v>
      </c>
      <c r="T190" s="23"/>
      <c r="U190" s="24">
        <f t="shared" si="16"/>
        <v>0</v>
      </c>
      <c r="V190" s="23"/>
      <c r="W190" s="24">
        <f t="shared" si="17"/>
        <v>0</v>
      </c>
      <c r="X190" s="23" cm="1">
        <f t="array" ref="X190">IFERROR(INDEX(ejecuciones[Column1.ejecutado],MATCH(1,(ejecuciones[Column1.codigoIndicador]=A190)*(ejecuciones[periodo avance]="Marzo"),0)),0)</f>
        <v>0</v>
      </c>
      <c r="Y190" s="23" cm="1">
        <f t="array" ref="Y190">IFERROR(INDEX(ejecuciones[Column1.ejecutado],MATCH(1,(ejecuciones[Column1.codigoIndicador]=A190)*(ejecuciones[periodo avance]="Junio"),0)),0)</f>
        <v>0</v>
      </c>
      <c r="Z190" s="23" cm="1">
        <f t="array" ref="Z190">IFERROR(INDEX(ejecuciones[Column1.ejecutado],MATCH(1,(ejecuciones[Column1.codigoIndicador]=A190)*(ejecuciones[periodo avance]="Septiembre"),0)),0)</f>
        <v>0</v>
      </c>
      <c r="AA190" s="23" cm="1">
        <f t="array" ref="AA190">IFERROR(INDEX(ejecuciones[Column1.ejecutado],MATCH(1,(ejecuciones[Column1.codigoIndicador]=A190)*(ejecuciones[periodo avance]="Diciembre"),0)),0)</f>
        <v>0</v>
      </c>
      <c r="AB190" s="25">
        <f t="shared" si="18"/>
        <v>0</v>
      </c>
      <c r="AC190" s="24">
        <f t="shared" si="19"/>
        <v>0</v>
      </c>
      <c r="AD190" s="25">
        <f t="shared" si="20"/>
        <v>0</v>
      </c>
      <c r="AE190" s="24">
        <f t="shared" si="21"/>
        <v>0</v>
      </c>
      <c r="AF190" s="26">
        <f t="shared" si="22"/>
        <v>0</v>
      </c>
      <c r="AG190" s="27" cm="1">
        <f t="array" ref="AG190">IFERROR(INDEX(ejecuciones[Column1.presupuestoProyectado],MATCH(1,(ejecuciones[Column1.codigoIndicador]=A190)*(ejecuciones[Column1.fechaDiligenciamiento]=_xlfn.MAXIFS(ejecuciones[Column1.fechaDiligenciamiento],ejecuciones[Column1.codigoIndicador],A190)),0)),0)</f>
        <v>0</v>
      </c>
      <c r="AH190" s="28"/>
      <c r="AI190" s="29" cm="1">
        <f t="array" ref="AI190">IFERROR(INDEX(ejecuciones[Column1.presupuestoEjecutado],MATCH(1,(ejecuciones[Column1.codigoIndicador]=A190)*(ejecuciones[Column1.fechaDiligenciamiento]=_xlfn.MAXIFS(ejecuciones[Column1.fechaDiligenciamiento],ejecuciones[Column1.codigoIndicador],A190)),0)),0)</f>
        <v>0</v>
      </c>
      <c r="AJ190" s="26">
        <f t="shared" si="23"/>
        <v>0</v>
      </c>
    </row>
    <row r="191" spans="1:36" ht="43.5" x14ac:dyDescent="0.35">
      <c r="A191" s="17">
        <v>190</v>
      </c>
      <c r="B191" s="18" t="s">
        <v>746</v>
      </c>
      <c r="C191" s="18" t="s">
        <v>38</v>
      </c>
      <c r="D191" s="18" t="s">
        <v>714</v>
      </c>
      <c r="E191" s="18" t="s">
        <v>663</v>
      </c>
      <c r="F191" s="18">
        <v>4501</v>
      </c>
      <c r="G191" s="18" t="s">
        <v>593</v>
      </c>
      <c r="H191" s="18" t="s">
        <v>84</v>
      </c>
      <c r="I191" s="18">
        <v>224</v>
      </c>
      <c r="J191" s="18" t="s">
        <v>438</v>
      </c>
      <c r="K191" s="19">
        <v>4501056</v>
      </c>
      <c r="L191" s="20" t="s">
        <v>867</v>
      </c>
      <c r="M191" s="18" t="s">
        <v>1077</v>
      </c>
      <c r="N191" s="18" t="s">
        <v>26</v>
      </c>
      <c r="O191" s="21">
        <v>0</v>
      </c>
      <c r="P191" s="21">
        <v>2024</v>
      </c>
      <c r="Q191" s="21" t="s">
        <v>234</v>
      </c>
      <c r="R191" s="22">
        <v>2</v>
      </c>
      <c r="S191" s="21">
        <v>8</v>
      </c>
      <c r="T191" s="23"/>
      <c r="U191" s="24">
        <f t="shared" si="16"/>
        <v>0</v>
      </c>
      <c r="V191" s="23"/>
      <c r="W191" s="24">
        <f t="shared" si="17"/>
        <v>0</v>
      </c>
      <c r="X191" s="23" cm="1">
        <f t="array" ref="X191">IFERROR(INDEX(ejecuciones[Column1.ejecutado],MATCH(1,(ejecuciones[Column1.codigoIndicador]=A191)*(ejecuciones[periodo avance]="Marzo"),0)),0)</f>
        <v>0</v>
      </c>
      <c r="Y191" s="23" cm="1">
        <f t="array" ref="Y191">IFERROR(INDEX(ejecuciones[Column1.ejecutado],MATCH(1,(ejecuciones[Column1.codigoIndicador]=A191)*(ejecuciones[periodo avance]="Junio"),0)),0)</f>
        <v>0</v>
      </c>
      <c r="Z191" s="23" cm="1">
        <f t="array" ref="Z191">IFERROR(INDEX(ejecuciones[Column1.ejecutado],MATCH(1,(ejecuciones[Column1.codigoIndicador]=A191)*(ejecuciones[periodo avance]="Septiembre"),0)),0)</f>
        <v>0</v>
      </c>
      <c r="AA191" s="23" cm="1">
        <f t="array" ref="AA191">IFERROR(INDEX(ejecuciones[Column1.ejecutado],MATCH(1,(ejecuciones[Column1.codigoIndicador]=A191)*(ejecuciones[periodo avance]="Diciembre"),0)),0)</f>
        <v>0</v>
      </c>
      <c r="AB191" s="25">
        <f t="shared" si="18"/>
        <v>0</v>
      </c>
      <c r="AC191" s="24">
        <f t="shared" si="19"/>
        <v>0</v>
      </c>
      <c r="AD191" s="25">
        <f t="shared" si="20"/>
        <v>0</v>
      </c>
      <c r="AE191" s="24">
        <f t="shared" si="21"/>
        <v>0</v>
      </c>
      <c r="AF191" s="26">
        <f t="shared" si="22"/>
        <v>0</v>
      </c>
      <c r="AG191" s="27" cm="1">
        <f t="array" ref="AG191">IFERROR(INDEX(ejecuciones[Column1.presupuestoProyectado],MATCH(1,(ejecuciones[Column1.codigoIndicador]=A191)*(ejecuciones[Column1.fechaDiligenciamiento]=_xlfn.MAXIFS(ejecuciones[Column1.fechaDiligenciamiento],ejecuciones[Column1.codigoIndicador],A191)),0)),0)</f>
        <v>0</v>
      </c>
      <c r="AH191" s="28"/>
      <c r="AI191" s="29" cm="1">
        <f t="array" ref="AI191">IFERROR(INDEX(ejecuciones[Column1.presupuestoEjecutado],MATCH(1,(ejecuciones[Column1.codigoIndicador]=A191)*(ejecuciones[Column1.fechaDiligenciamiento]=_xlfn.MAXIFS(ejecuciones[Column1.fechaDiligenciamiento],ejecuciones[Column1.codigoIndicador],A191)),0)),0)</f>
        <v>0</v>
      </c>
      <c r="AJ191" s="26">
        <f t="shared" si="23"/>
        <v>0</v>
      </c>
    </row>
    <row r="192" spans="1:36" ht="58" x14ac:dyDescent="0.35">
      <c r="A192" s="17">
        <v>191</v>
      </c>
      <c r="B192" s="18" t="s">
        <v>746</v>
      </c>
      <c r="C192" s="18" t="s">
        <v>38</v>
      </c>
      <c r="D192" s="18" t="s">
        <v>715</v>
      </c>
      <c r="E192" s="18" t="s">
        <v>664</v>
      </c>
      <c r="F192" s="18">
        <v>4501</v>
      </c>
      <c r="G192" s="18" t="s">
        <v>593</v>
      </c>
      <c r="H192" s="18" t="s">
        <v>84</v>
      </c>
      <c r="I192" s="18">
        <v>225</v>
      </c>
      <c r="J192" s="18" t="s">
        <v>439</v>
      </c>
      <c r="K192" s="19" t="s">
        <v>175</v>
      </c>
      <c r="L192" s="20" t="s">
        <v>799</v>
      </c>
      <c r="M192" s="18" t="s">
        <v>1078</v>
      </c>
      <c r="N192" s="18" t="s">
        <v>1160</v>
      </c>
      <c r="O192" s="21" t="s">
        <v>28</v>
      </c>
      <c r="P192" s="21">
        <v>2024</v>
      </c>
      <c r="Q192" s="21" t="s">
        <v>235</v>
      </c>
      <c r="R192" s="22">
        <v>1</v>
      </c>
      <c r="S192" s="21">
        <v>35</v>
      </c>
      <c r="T192" s="23"/>
      <c r="U192" s="24">
        <f t="shared" si="16"/>
        <v>0</v>
      </c>
      <c r="V192" s="23"/>
      <c r="W192" s="24">
        <f t="shared" si="17"/>
        <v>0</v>
      </c>
      <c r="X192" s="23" cm="1">
        <f t="array" ref="X192">IFERROR(INDEX(ejecuciones[Column1.ejecutado],MATCH(1,(ejecuciones[Column1.codigoIndicador]=A192)*(ejecuciones[periodo avance]="Marzo"),0)),0)</f>
        <v>0</v>
      </c>
      <c r="Y192" s="23" cm="1">
        <f t="array" ref="Y192">IFERROR(INDEX(ejecuciones[Column1.ejecutado],MATCH(1,(ejecuciones[Column1.codigoIndicador]=A192)*(ejecuciones[periodo avance]="Junio"),0)),0)</f>
        <v>0</v>
      </c>
      <c r="Z192" s="23" cm="1">
        <f t="array" ref="Z192">IFERROR(INDEX(ejecuciones[Column1.ejecutado],MATCH(1,(ejecuciones[Column1.codigoIndicador]=A192)*(ejecuciones[periodo avance]="Septiembre"),0)),0)</f>
        <v>0</v>
      </c>
      <c r="AA192" s="23" cm="1">
        <f t="array" ref="AA192">IFERROR(INDEX(ejecuciones[Column1.ejecutado],MATCH(1,(ejecuciones[Column1.codigoIndicador]=A192)*(ejecuciones[periodo avance]="Diciembre"),0)),0)</f>
        <v>0</v>
      </c>
      <c r="AB192" s="25">
        <f t="shared" si="18"/>
        <v>0</v>
      </c>
      <c r="AC192" s="24">
        <f t="shared" si="19"/>
        <v>0</v>
      </c>
      <c r="AD192" s="25">
        <f t="shared" si="20"/>
        <v>0</v>
      </c>
      <c r="AE192" s="24">
        <f t="shared" si="21"/>
        <v>0</v>
      </c>
      <c r="AF192" s="26">
        <f t="shared" si="22"/>
        <v>0</v>
      </c>
      <c r="AG192" s="27" cm="1">
        <f t="array" ref="AG192">IFERROR(INDEX(ejecuciones[Column1.presupuestoProyectado],MATCH(1,(ejecuciones[Column1.codigoIndicador]=A192)*(ejecuciones[Column1.fechaDiligenciamiento]=_xlfn.MAXIFS(ejecuciones[Column1.fechaDiligenciamiento],ejecuciones[Column1.codigoIndicador],A192)),0)),0)</f>
        <v>0</v>
      </c>
      <c r="AH192" s="28"/>
      <c r="AI192" s="29" cm="1">
        <f t="array" ref="AI192">IFERROR(INDEX(ejecuciones[Column1.presupuestoEjecutado],MATCH(1,(ejecuciones[Column1.codigoIndicador]=A192)*(ejecuciones[Column1.fechaDiligenciamiento]=_xlfn.MAXIFS(ejecuciones[Column1.fechaDiligenciamiento],ejecuciones[Column1.codigoIndicador],A192)),0)),0)</f>
        <v>0</v>
      </c>
      <c r="AJ192" s="26">
        <f t="shared" si="23"/>
        <v>0</v>
      </c>
    </row>
    <row r="193" spans="1:36" ht="159.5" x14ac:dyDescent="0.35">
      <c r="A193" s="17">
        <v>192</v>
      </c>
      <c r="B193" s="18" t="s">
        <v>744</v>
      </c>
      <c r="C193" s="18" t="s">
        <v>29</v>
      </c>
      <c r="D193" s="18" t="s">
        <v>716</v>
      </c>
      <c r="E193" s="18" t="s">
        <v>665</v>
      </c>
      <c r="F193" s="18">
        <v>1906</v>
      </c>
      <c r="G193" s="18" t="s">
        <v>603</v>
      </c>
      <c r="H193" s="18" t="s">
        <v>85</v>
      </c>
      <c r="I193" s="18">
        <v>226</v>
      </c>
      <c r="J193" s="18" t="s">
        <v>440</v>
      </c>
      <c r="K193" s="19">
        <v>1906041</v>
      </c>
      <c r="L193" s="20" t="s">
        <v>752</v>
      </c>
      <c r="M193" s="18" t="s">
        <v>1079</v>
      </c>
      <c r="N193" s="18" t="s">
        <v>1160</v>
      </c>
      <c r="O193" s="21">
        <v>180</v>
      </c>
      <c r="P193" s="21">
        <v>2023</v>
      </c>
      <c r="Q193" s="21" t="s">
        <v>236</v>
      </c>
      <c r="R193" s="22">
        <v>90</v>
      </c>
      <c r="S193" s="21">
        <v>360</v>
      </c>
      <c r="T193" s="23"/>
      <c r="U193" s="24">
        <f t="shared" si="16"/>
        <v>0</v>
      </c>
      <c r="V193" s="23"/>
      <c r="W193" s="24">
        <f t="shared" si="17"/>
        <v>0</v>
      </c>
      <c r="X193" s="23" cm="1">
        <f t="array" ref="X193">IFERROR(INDEX(ejecuciones[Column1.ejecutado],MATCH(1,(ejecuciones[Column1.codigoIndicador]=A193)*(ejecuciones[periodo avance]="Marzo"),0)),0)</f>
        <v>46</v>
      </c>
      <c r="Y193" s="23" cm="1">
        <f t="array" ref="Y193">IFERROR(INDEX(ejecuciones[Column1.ejecutado],MATCH(1,(ejecuciones[Column1.codigoIndicador]=A193)*(ejecuciones[periodo avance]="Junio"),0)),0)</f>
        <v>82</v>
      </c>
      <c r="Z193" s="23" cm="1">
        <f t="array" ref="Z193">IFERROR(INDEX(ejecuciones[Column1.ejecutado],MATCH(1,(ejecuciones[Column1.codigoIndicador]=A193)*(ejecuciones[periodo avance]="Septiembre"),0)),0)</f>
        <v>0</v>
      </c>
      <c r="AA193" s="23" cm="1">
        <f t="array" ref="AA193">IFERROR(INDEX(ejecuciones[Column1.ejecutado],MATCH(1,(ejecuciones[Column1.codigoIndicador]=A193)*(ejecuciones[periodo avance]="Diciembre"),0)),0)</f>
        <v>0</v>
      </c>
      <c r="AB193" s="25">
        <f t="shared" si="18"/>
        <v>128</v>
      </c>
      <c r="AC193" s="24">
        <f t="shared" si="19"/>
        <v>0.35555555555555557</v>
      </c>
      <c r="AD193" s="25">
        <f t="shared" si="20"/>
        <v>128</v>
      </c>
      <c r="AE193" s="24">
        <f t="shared" si="21"/>
        <v>1.4222222222222223</v>
      </c>
      <c r="AF193" s="26">
        <f t="shared" si="22"/>
        <v>0.35555555555555557</v>
      </c>
      <c r="AG193" s="27" cm="1">
        <f t="array" ref="AG193">IFERROR(INDEX(ejecuciones[Column1.presupuestoProyectado],MATCH(1,(ejecuciones[Column1.codigoIndicador]=A193)*(ejecuciones[Column1.fechaDiligenciamiento]=_xlfn.MAXIFS(ejecuciones[Column1.fechaDiligenciamiento],ejecuciones[Column1.codigoIndicador],A193)),0)),0)</f>
        <v>0</v>
      </c>
      <c r="AH193" s="28"/>
      <c r="AI193" s="29" cm="1">
        <f t="array" ref="AI193">IFERROR(INDEX(ejecuciones[Column1.presupuestoEjecutado],MATCH(1,(ejecuciones[Column1.codigoIndicador]=A193)*(ejecuciones[Column1.fechaDiligenciamiento]=_xlfn.MAXIFS(ejecuciones[Column1.fechaDiligenciamiento],ejecuciones[Column1.codigoIndicador],A193)),0)),0)</f>
        <v>0</v>
      </c>
      <c r="AJ193" s="26">
        <f t="shared" si="23"/>
        <v>0</v>
      </c>
    </row>
    <row r="194" spans="1:36" ht="130.5" x14ac:dyDescent="0.35">
      <c r="A194" s="17">
        <v>193</v>
      </c>
      <c r="B194" s="18" t="s">
        <v>744</v>
      </c>
      <c r="C194" s="18" t="s">
        <v>29</v>
      </c>
      <c r="D194" s="18" t="s">
        <v>716</v>
      </c>
      <c r="E194" s="18" t="s">
        <v>665</v>
      </c>
      <c r="F194" s="18">
        <v>1906</v>
      </c>
      <c r="G194" s="18" t="s">
        <v>603</v>
      </c>
      <c r="H194" s="18" t="s">
        <v>85</v>
      </c>
      <c r="I194" s="18">
        <v>227</v>
      </c>
      <c r="J194" s="18" t="s">
        <v>441</v>
      </c>
      <c r="K194" s="19">
        <v>1906044</v>
      </c>
      <c r="L194" s="20" t="s">
        <v>868</v>
      </c>
      <c r="M194" s="18" t="s">
        <v>1080</v>
      </c>
      <c r="N194" s="18" t="s">
        <v>1160</v>
      </c>
      <c r="O194" s="21">
        <v>938220</v>
      </c>
      <c r="P194" s="21">
        <v>2023</v>
      </c>
      <c r="Q194" s="21" t="s">
        <v>237</v>
      </c>
      <c r="R194" s="22">
        <v>946399.53307017684</v>
      </c>
      <c r="S194" s="21">
        <v>947521.9537019782</v>
      </c>
      <c r="T194" s="23"/>
      <c r="U194" s="24">
        <f t="shared" si="16"/>
        <v>0</v>
      </c>
      <c r="V194" s="23"/>
      <c r="W194" s="24">
        <f t="shared" si="17"/>
        <v>0</v>
      </c>
      <c r="X194" s="23" cm="1">
        <f t="array" ref="X194">IFERROR(INDEX(ejecuciones[Column1.ejecutado],MATCH(1,(ejecuciones[Column1.codigoIndicador]=A194)*(ejecuciones[periodo avance]="Marzo"),0)),0)</f>
        <v>934696</v>
      </c>
      <c r="Y194" s="23" cm="1">
        <f t="array" ref="Y194">IFERROR(INDEX(ejecuciones[Column1.ejecutado],MATCH(1,(ejecuciones[Column1.codigoIndicador]=A194)*(ejecuciones[periodo avance]="Junio"),0)),0)</f>
        <v>1457383</v>
      </c>
      <c r="Z194" s="23" cm="1">
        <f t="array" ref="Z194">IFERROR(INDEX(ejecuciones[Column1.ejecutado],MATCH(1,(ejecuciones[Column1.codigoIndicador]=A194)*(ejecuciones[periodo avance]="Septiembre"),0)),0)</f>
        <v>0</v>
      </c>
      <c r="AA194" s="23" cm="1">
        <f t="array" ref="AA194">IFERROR(INDEX(ejecuciones[Column1.ejecutado],MATCH(1,(ejecuciones[Column1.codigoIndicador]=A194)*(ejecuciones[periodo avance]="Diciembre"),0)),0)</f>
        <v>0</v>
      </c>
      <c r="AB194" s="25">
        <f t="shared" si="18"/>
        <v>2392079</v>
      </c>
      <c r="AC194" s="24">
        <f t="shared" si="19"/>
        <v>2.5245631414175915</v>
      </c>
      <c r="AD194" s="25">
        <f t="shared" si="20"/>
        <v>2392079</v>
      </c>
      <c r="AE194" s="24">
        <f t="shared" si="21"/>
        <v>2.5275572487234355</v>
      </c>
      <c r="AF194" s="26">
        <f t="shared" si="22"/>
        <v>2.5245631414175915</v>
      </c>
      <c r="AG194" s="27" cm="1">
        <f t="array" ref="AG194">IFERROR(INDEX(ejecuciones[Column1.presupuestoProyectado],MATCH(1,(ejecuciones[Column1.codigoIndicador]=A194)*(ejecuciones[Column1.fechaDiligenciamiento]=_xlfn.MAXIFS(ejecuciones[Column1.fechaDiligenciamiento],ejecuciones[Column1.codigoIndicador],A194)),0)),0)</f>
        <v>0</v>
      </c>
      <c r="AH194" s="28"/>
      <c r="AI194" s="29" cm="1">
        <f t="array" ref="AI194">IFERROR(INDEX(ejecuciones[Column1.presupuestoEjecutado],MATCH(1,(ejecuciones[Column1.codigoIndicador]=A194)*(ejecuciones[Column1.fechaDiligenciamiento]=_xlfn.MAXIFS(ejecuciones[Column1.fechaDiligenciamiento],ejecuciones[Column1.codigoIndicador],A194)),0)),0)</f>
        <v>0</v>
      </c>
      <c r="AJ194" s="26">
        <f t="shared" si="23"/>
        <v>0</v>
      </c>
    </row>
    <row r="195" spans="1:36" ht="116" x14ac:dyDescent="0.35">
      <c r="A195" s="17">
        <v>194</v>
      </c>
      <c r="B195" s="18" t="s">
        <v>744</v>
      </c>
      <c r="C195" s="18" t="s">
        <v>29</v>
      </c>
      <c r="D195" s="18" t="s">
        <v>716</v>
      </c>
      <c r="E195" s="18" t="s">
        <v>665</v>
      </c>
      <c r="F195" s="18">
        <v>1907</v>
      </c>
      <c r="G195" s="18" t="s">
        <v>603</v>
      </c>
      <c r="H195" s="18" t="s">
        <v>85</v>
      </c>
      <c r="I195" s="18">
        <v>228</v>
      </c>
      <c r="J195" s="18" t="s">
        <v>442</v>
      </c>
      <c r="K195" s="19">
        <v>1906035</v>
      </c>
      <c r="L195" s="20" t="s">
        <v>869</v>
      </c>
      <c r="M195" s="18" t="s">
        <v>1081</v>
      </c>
      <c r="N195" s="18" t="s">
        <v>1160</v>
      </c>
      <c r="O195" s="21">
        <v>15</v>
      </c>
      <c r="P195" s="21">
        <v>2023</v>
      </c>
      <c r="Q195" s="21" t="s">
        <v>236</v>
      </c>
      <c r="R195" s="22">
        <v>15</v>
      </c>
      <c r="S195" s="21">
        <v>15</v>
      </c>
      <c r="T195" s="23"/>
      <c r="U195" s="24">
        <f t="shared" ref="U195:U258" si="24">+T195/S195</f>
        <v>0</v>
      </c>
      <c r="V195" s="23"/>
      <c r="W195" s="24">
        <f t="shared" ref="W195:W258" si="25">+V195/S195</f>
        <v>0</v>
      </c>
      <c r="X195" s="23" cm="1">
        <f t="array" ref="X195">IFERROR(INDEX(ejecuciones[Column1.ejecutado],MATCH(1,(ejecuciones[Column1.codigoIndicador]=A195)*(ejecuciones[periodo avance]="Marzo"),0)),0)</f>
        <v>2</v>
      </c>
      <c r="Y195" s="23" cm="1">
        <f t="array" ref="Y195">IFERROR(INDEX(ejecuciones[Column1.ejecutado],MATCH(1,(ejecuciones[Column1.codigoIndicador]=A195)*(ejecuciones[periodo avance]="Junio"),0)),0)</f>
        <v>0</v>
      </c>
      <c r="Z195" s="23" cm="1">
        <f t="array" ref="Z195">IFERROR(INDEX(ejecuciones[Column1.ejecutado],MATCH(1,(ejecuciones[Column1.codigoIndicador]=A195)*(ejecuciones[periodo avance]="Septiembre"),0)),0)</f>
        <v>0</v>
      </c>
      <c r="AA195" s="23" cm="1">
        <f t="array" ref="AA195">IFERROR(INDEX(ejecuciones[Column1.ejecutado],MATCH(1,(ejecuciones[Column1.codigoIndicador]=A195)*(ejecuciones[periodo avance]="Diciembre"),0)),0)</f>
        <v>0</v>
      </c>
      <c r="AB195" s="25">
        <f t="shared" ref="AB195:AB258" si="26">+X195+Y195+Z195+AA195</f>
        <v>2</v>
      </c>
      <c r="AC195" s="24">
        <f t="shared" ref="AC195:AC258" si="27">+AB195/S195</f>
        <v>0.13333333333333333</v>
      </c>
      <c r="AD195" s="25">
        <f t="shared" ref="AD195:AD258" si="28">V195+AB195</f>
        <v>2</v>
      </c>
      <c r="AE195" s="24">
        <f t="shared" ref="AE195:AE258" si="29">+AB195/R195</f>
        <v>0.13333333333333333</v>
      </c>
      <c r="AF195" s="26">
        <f t="shared" ref="AF195:AF258" si="30">AD195/S195</f>
        <v>0.13333333333333333</v>
      </c>
      <c r="AG195" s="27" cm="1">
        <f t="array" ref="AG195">IFERROR(INDEX(ejecuciones[Column1.presupuestoProyectado],MATCH(1,(ejecuciones[Column1.codigoIndicador]=A195)*(ejecuciones[Column1.fechaDiligenciamiento]=_xlfn.MAXIFS(ejecuciones[Column1.fechaDiligenciamiento],ejecuciones[Column1.codigoIndicador],A195)),0)),0)</f>
        <v>0</v>
      </c>
      <c r="AH195" s="28"/>
      <c r="AI195" s="29" cm="1">
        <f t="array" ref="AI195">IFERROR(INDEX(ejecuciones[Column1.presupuestoEjecutado],MATCH(1,(ejecuciones[Column1.codigoIndicador]=A195)*(ejecuciones[Column1.fechaDiligenciamiento]=_xlfn.MAXIFS(ejecuciones[Column1.fechaDiligenciamiento],ejecuciones[Column1.codigoIndicador],A195)),0)),0)</f>
        <v>0</v>
      </c>
      <c r="AJ195" s="26">
        <f t="shared" ref="AJ195:AJ258" si="31">IFERROR(AI195/AG195,0)</f>
        <v>0</v>
      </c>
    </row>
    <row r="196" spans="1:36" ht="159.5" x14ac:dyDescent="0.35">
      <c r="A196" s="17">
        <v>195</v>
      </c>
      <c r="B196" s="18" t="s">
        <v>744</v>
      </c>
      <c r="C196" s="18" t="s">
        <v>29</v>
      </c>
      <c r="D196" s="18" t="s">
        <v>716</v>
      </c>
      <c r="E196" s="18" t="s">
        <v>665</v>
      </c>
      <c r="F196" s="18">
        <v>1908</v>
      </c>
      <c r="G196" s="18" t="s">
        <v>603</v>
      </c>
      <c r="H196" s="18" t="s">
        <v>85</v>
      </c>
      <c r="I196" s="18">
        <v>229</v>
      </c>
      <c r="J196" s="18" t="s">
        <v>443</v>
      </c>
      <c r="K196" s="19">
        <v>1906041</v>
      </c>
      <c r="L196" s="20" t="s">
        <v>752</v>
      </c>
      <c r="M196" s="18" t="s">
        <v>964</v>
      </c>
      <c r="N196" s="18" t="s">
        <v>1160</v>
      </c>
      <c r="O196" s="21">
        <v>180</v>
      </c>
      <c r="P196" s="21">
        <v>2023</v>
      </c>
      <c r="Q196" s="21" t="s">
        <v>236</v>
      </c>
      <c r="R196" s="22">
        <v>90</v>
      </c>
      <c r="S196" s="21">
        <v>360</v>
      </c>
      <c r="T196" s="23"/>
      <c r="U196" s="24">
        <f t="shared" si="24"/>
        <v>0</v>
      </c>
      <c r="V196" s="23"/>
      <c r="W196" s="24">
        <f t="shared" si="25"/>
        <v>0</v>
      </c>
      <c r="X196" s="23" cm="1">
        <f t="array" ref="X196">IFERROR(INDEX(ejecuciones[Column1.ejecutado],MATCH(1,(ejecuciones[Column1.codigoIndicador]=A196)*(ejecuciones[periodo avance]="Marzo"),0)),0)</f>
        <v>46</v>
      </c>
      <c r="Y196" s="23" cm="1">
        <f t="array" ref="Y196">IFERROR(INDEX(ejecuciones[Column1.ejecutado],MATCH(1,(ejecuciones[Column1.codigoIndicador]=A196)*(ejecuciones[periodo avance]="Junio"),0)),0)</f>
        <v>58</v>
      </c>
      <c r="Z196" s="23" cm="1">
        <f t="array" ref="Z196">IFERROR(INDEX(ejecuciones[Column1.ejecutado],MATCH(1,(ejecuciones[Column1.codigoIndicador]=A196)*(ejecuciones[periodo avance]="Septiembre"),0)),0)</f>
        <v>0</v>
      </c>
      <c r="AA196" s="23" cm="1">
        <f t="array" ref="AA196">IFERROR(INDEX(ejecuciones[Column1.ejecutado],MATCH(1,(ejecuciones[Column1.codigoIndicador]=A196)*(ejecuciones[periodo avance]="Diciembre"),0)),0)</f>
        <v>0</v>
      </c>
      <c r="AB196" s="25">
        <f t="shared" si="26"/>
        <v>104</v>
      </c>
      <c r="AC196" s="24">
        <f t="shared" si="27"/>
        <v>0.28888888888888886</v>
      </c>
      <c r="AD196" s="25">
        <f t="shared" si="28"/>
        <v>104</v>
      </c>
      <c r="AE196" s="24">
        <f t="shared" si="29"/>
        <v>1.1555555555555554</v>
      </c>
      <c r="AF196" s="26">
        <f t="shared" si="30"/>
        <v>0.28888888888888886</v>
      </c>
      <c r="AG196" s="27" cm="1">
        <f t="array" ref="AG196">IFERROR(INDEX(ejecuciones[Column1.presupuestoProyectado],MATCH(1,(ejecuciones[Column1.codigoIndicador]=A196)*(ejecuciones[Column1.fechaDiligenciamiento]=_xlfn.MAXIFS(ejecuciones[Column1.fechaDiligenciamiento],ejecuciones[Column1.codigoIndicador],A196)),0)),0)</f>
        <v>0</v>
      </c>
      <c r="AH196" s="28"/>
      <c r="AI196" s="29" cm="1">
        <f t="array" ref="AI196">IFERROR(INDEX(ejecuciones[Column1.presupuestoEjecutado],MATCH(1,(ejecuciones[Column1.codigoIndicador]=A196)*(ejecuciones[Column1.fechaDiligenciamiento]=_xlfn.MAXIFS(ejecuciones[Column1.fechaDiligenciamiento],ejecuciones[Column1.codigoIndicador],A196)),0)),0)</f>
        <v>0</v>
      </c>
      <c r="AJ196" s="26">
        <f t="shared" si="31"/>
        <v>0</v>
      </c>
    </row>
    <row r="197" spans="1:36" ht="159.5" x14ac:dyDescent="0.35">
      <c r="A197" s="17">
        <v>196</v>
      </c>
      <c r="B197" s="18" t="s">
        <v>744</v>
      </c>
      <c r="C197" s="18" t="s">
        <v>29</v>
      </c>
      <c r="D197" s="18" t="s">
        <v>716</v>
      </c>
      <c r="E197" s="18" t="s">
        <v>665</v>
      </c>
      <c r="F197" s="18">
        <v>1909</v>
      </c>
      <c r="G197" s="18" t="s">
        <v>603</v>
      </c>
      <c r="H197" s="18" t="s">
        <v>85</v>
      </c>
      <c r="I197" s="18">
        <v>230</v>
      </c>
      <c r="J197" s="18" t="s">
        <v>443</v>
      </c>
      <c r="K197" s="19">
        <v>1906041</v>
      </c>
      <c r="L197" s="20" t="s">
        <v>752</v>
      </c>
      <c r="M197" s="18" t="s">
        <v>964</v>
      </c>
      <c r="N197" s="18" t="s">
        <v>1160</v>
      </c>
      <c r="O197" s="21">
        <v>180</v>
      </c>
      <c r="P197" s="21">
        <v>2023</v>
      </c>
      <c r="Q197" s="21" t="s">
        <v>236</v>
      </c>
      <c r="R197" s="22">
        <v>135</v>
      </c>
      <c r="S197" s="21">
        <v>540</v>
      </c>
      <c r="T197" s="23"/>
      <c r="U197" s="24">
        <f t="shared" si="24"/>
        <v>0</v>
      </c>
      <c r="V197" s="23"/>
      <c r="W197" s="24">
        <f t="shared" si="25"/>
        <v>0</v>
      </c>
      <c r="X197" s="23" cm="1">
        <f t="array" ref="X197">IFERROR(INDEX(ejecuciones[Column1.ejecutado],MATCH(1,(ejecuciones[Column1.codigoIndicador]=A197)*(ejecuciones[periodo avance]="Marzo"),0)),0)</f>
        <v>46</v>
      </c>
      <c r="Y197" s="23" cm="1">
        <f t="array" ref="Y197">IFERROR(INDEX(ejecuciones[Column1.ejecutado],MATCH(1,(ejecuciones[Column1.codigoIndicador]=A197)*(ejecuciones[periodo avance]="Junio"),0)),0)</f>
        <v>98</v>
      </c>
      <c r="Z197" s="23" cm="1">
        <f t="array" ref="Z197">IFERROR(INDEX(ejecuciones[Column1.ejecutado],MATCH(1,(ejecuciones[Column1.codigoIndicador]=A197)*(ejecuciones[periodo avance]="Septiembre"),0)),0)</f>
        <v>0</v>
      </c>
      <c r="AA197" s="23" cm="1">
        <f t="array" ref="AA197">IFERROR(INDEX(ejecuciones[Column1.ejecutado],MATCH(1,(ejecuciones[Column1.codigoIndicador]=A197)*(ejecuciones[periodo avance]="Diciembre"),0)),0)</f>
        <v>0</v>
      </c>
      <c r="AB197" s="25">
        <f t="shared" si="26"/>
        <v>144</v>
      </c>
      <c r="AC197" s="24">
        <f t="shared" si="27"/>
        <v>0.26666666666666666</v>
      </c>
      <c r="AD197" s="25">
        <f t="shared" si="28"/>
        <v>144</v>
      </c>
      <c r="AE197" s="24">
        <f t="shared" si="29"/>
        <v>1.0666666666666667</v>
      </c>
      <c r="AF197" s="26">
        <f t="shared" si="30"/>
        <v>0.26666666666666666</v>
      </c>
      <c r="AG197" s="27" cm="1">
        <f t="array" ref="AG197">IFERROR(INDEX(ejecuciones[Column1.presupuestoProyectado],MATCH(1,(ejecuciones[Column1.codigoIndicador]=A197)*(ejecuciones[Column1.fechaDiligenciamiento]=_xlfn.MAXIFS(ejecuciones[Column1.fechaDiligenciamiento],ejecuciones[Column1.codigoIndicador],A197)),0)),0)</f>
        <v>0</v>
      </c>
      <c r="AH197" s="28"/>
      <c r="AI197" s="29" cm="1">
        <f t="array" ref="AI197">IFERROR(INDEX(ejecuciones[Column1.presupuestoEjecutado],MATCH(1,(ejecuciones[Column1.codigoIndicador]=A197)*(ejecuciones[Column1.fechaDiligenciamiento]=_xlfn.MAXIFS(ejecuciones[Column1.fechaDiligenciamiento],ejecuciones[Column1.codigoIndicador],A197)),0)),0)</f>
        <v>0</v>
      </c>
      <c r="AJ197" s="26">
        <f t="shared" si="31"/>
        <v>0</v>
      </c>
    </row>
    <row r="198" spans="1:36" ht="72.5" x14ac:dyDescent="0.35">
      <c r="A198" s="17">
        <v>197</v>
      </c>
      <c r="B198" s="18" t="s">
        <v>744</v>
      </c>
      <c r="C198" s="18" t="s">
        <v>29</v>
      </c>
      <c r="D198" s="18" t="s">
        <v>716</v>
      </c>
      <c r="E198" s="18" t="s">
        <v>665</v>
      </c>
      <c r="F198" s="18">
        <v>1903</v>
      </c>
      <c r="G198" s="18" t="s">
        <v>604</v>
      </c>
      <c r="H198" s="18" t="s">
        <v>86</v>
      </c>
      <c r="I198" s="18">
        <v>231</v>
      </c>
      <c r="J198" s="18" t="s">
        <v>444</v>
      </c>
      <c r="K198" s="19">
        <v>1903016</v>
      </c>
      <c r="L198" s="20" t="s">
        <v>870</v>
      </c>
      <c r="M198" s="18" t="s">
        <v>1082</v>
      </c>
      <c r="N198" s="18" t="s">
        <v>1160</v>
      </c>
      <c r="O198" s="21">
        <v>100</v>
      </c>
      <c r="P198" s="21">
        <v>2023</v>
      </c>
      <c r="Q198" s="21" t="s">
        <v>238</v>
      </c>
      <c r="R198" s="22">
        <v>90</v>
      </c>
      <c r="S198" s="21">
        <v>360</v>
      </c>
      <c r="T198" s="23"/>
      <c r="U198" s="24">
        <f t="shared" si="24"/>
        <v>0</v>
      </c>
      <c r="V198" s="23"/>
      <c r="W198" s="24">
        <f t="shared" si="25"/>
        <v>0</v>
      </c>
      <c r="X198" s="23" cm="1">
        <f t="array" ref="X198">IFERROR(INDEX(ejecuciones[Column1.ejecutado],MATCH(1,(ejecuciones[Column1.codigoIndicador]=A198)*(ejecuciones[periodo avance]="Marzo"),0)),0)</f>
        <v>137</v>
      </c>
      <c r="Y198" s="23" cm="1">
        <f t="array" ref="Y198">IFERROR(INDEX(ejecuciones[Column1.ejecutado],MATCH(1,(ejecuciones[Column1.codigoIndicador]=A198)*(ejecuciones[periodo avance]="Junio"),0)),0)</f>
        <v>363</v>
      </c>
      <c r="Z198" s="23" cm="1">
        <f t="array" ref="Z198">IFERROR(INDEX(ejecuciones[Column1.ejecutado],MATCH(1,(ejecuciones[Column1.codigoIndicador]=A198)*(ejecuciones[periodo avance]="Septiembre"),0)),0)</f>
        <v>0</v>
      </c>
      <c r="AA198" s="23" cm="1">
        <f t="array" ref="AA198">IFERROR(INDEX(ejecuciones[Column1.ejecutado],MATCH(1,(ejecuciones[Column1.codigoIndicador]=A198)*(ejecuciones[periodo avance]="Diciembre"),0)),0)</f>
        <v>0</v>
      </c>
      <c r="AB198" s="25">
        <f t="shared" si="26"/>
        <v>500</v>
      </c>
      <c r="AC198" s="24">
        <f t="shared" si="27"/>
        <v>1.3888888888888888</v>
      </c>
      <c r="AD198" s="25">
        <f t="shared" si="28"/>
        <v>500</v>
      </c>
      <c r="AE198" s="24">
        <f t="shared" si="29"/>
        <v>5.5555555555555554</v>
      </c>
      <c r="AF198" s="26">
        <f t="shared" si="30"/>
        <v>1.3888888888888888</v>
      </c>
      <c r="AG198" s="27" cm="1">
        <f t="array" ref="AG198">IFERROR(INDEX(ejecuciones[Column1.presupuestoProyectado],MATCH(1,(ejecuciones[Column1.codigoIndicador]=A198)*(ejecuciones[Column1.fechaDiligenciamiento]=_xlfn.MAXIFS(ejecuciones[Column1.fechaDiligenciamiento],ejecuciones[Column1.codigoIndicador],A198)),0)),0)</f>
        <v>0</v>
      </c>
      <c r="AH198" s="28"/>
      <c r="AI198" s="29" cm="1">
        <f t="array" ref="AI198">IFERROR(INDEX(ejecuciones[Column1.presupuestoEjecutado],MATCH(1,(ejecuciones[Column1.codigoIndicador]=A198)*(ejecuciones[Column1.fechaDiligenciamiento]=_xlfn.MAXIFS(ejecuciones[Column1.fechaDiligenciamiento],ejecuciones[Column1.codigoIndicador],A198)),0)),0)</f>
        <v>0</v>
      </c>
      <c r="AJ198" s="26">
        <f t="shared" si="31"/>
        <v>0</v>
      </c>
    </row>
    <row r="199" spans="1:36" ht="130.5" x14ac:dyDescent="0.35">
      <c r="A199" s="17">
        <v>198</v>
      </c>
      <c r="B199" s="18" t="s">
        <v>744</v>
      </c>
      <c r="C199" s="18" t="s">
        <v>29</v>
      </c>
      <c r="D199" s="18" t="s">
        <v>716</v>
      </c>
      <c r="E199" s="18" t="s">
        <v>666</v>
      </c>
      <c r="F199" s="18" t="s">
        <v>60</v>
      </c>
      <c r="G199" s="18" t="s">
        <v>604</v>
      </c>
      <c r="H199" s="18" t="s">
        <v>87</v>
      </c>
      <c r="I199" s="18">
        <v>232</v>
      </c>
      <c r="J199" s="18" t="s">
        <v>445</v>
      </c>
      <c r="K199" s="19" t="s">
        <v>176</v>
      </c>
      <c r="L199" s="20" t="s">
        <v>871</v>
      </c>
      <c r="M199" s="18" t="s">
        <v>1083</v>
      </c>
      <c r="N199" s="18" t="s">
        <v>1160</v>
      </c>
      <c r="O199" s="21">
        <v>44880</v>
      </c>
      <c r="P199" s="21">
        <v>2023</v>
      </c>
      <c r="Q199" s="21" t="s">
        <v>239</v>
      </c>
      <c r="R199" s="22">
        <v>14000</v>
      </c>
      <c r="S199" s="21">
        <v>56000</v>
      </c>
      <c r="T199" s="23"/>
      <c r="U199" s="24">
        <f t="shared" si="24"/>
        <v>0</v>
      </c>
      <c r="V199" s="23"/>
      <c r="W199" s="24">
        <f t="shared" si="25"/>
        <v>0</v>
      </c>
      <c r="X199" s="23" cm="1">
        <f t="array" ref="X199">IFERROR(INDEX(ejecuciones[Column1.ejecutado],MATCH(1,(ejecuciones[Column1.codigoIndicador]=A199)*(ejecuciones[periodo avance]="Marzo"),0)),0)</f>
        <v>443</v>
      </c>
      <c r="Y199" s="23" cm="1">
        <f t="array" ref="Y199">IFERROR(INDEX(ejecuciones[Column1.ejecutado],MATCH(1,(ejecuciones[Column1.codigoIndicador]=A199)*(ejecuciones[periodo avance]="Junio"),0)),0)</f>
        <v>4197</v>
      </c>
      <c r="Z199" s="23" cm="1">
        <f t="array" ref="Z199">IFERROR(INDEX(ejecuciones[Column1.ejecutado],MATCH(1,(ejecuciones[Column1.codigoIndicador]=A199)*(ejecuciones[periodo avance]="Septiembre"),0)),0)</f>
        <v>0</v>
      </c>
      <c r="AA199" s="23" cm="1">
        <f t="array" ref="AA199">IFERROR(INDEX(ejecuciones[Column1.ejecutado],MATCH(1,(ejecuciones[Column1.codigoIndicador]=A199)*(ejecuciones[periodo avance]="Diciembre"),0)),0)</f>
        <v>0</v>
      </c>
      <c r="AB199" s="25">
        <f t="shared" si="26"/>
        <v>4640</v>
      </c>
      <c r="AC199" s="24">
        <f t="shared" si="27"/>
        <v>8.2857142857142851E-2</v>
      </c>
      <c r="AD199" s="25">
        <f t="shared" si="28"/>
        <v>4640</v>
      </c>
      <c r="AE199" s="24">
        <f t="shared" si="29"/>
        <v>0.33142857142857141</v>
      </c>
      <c r="AF199" s="26">
        <f t="shared" si="30"/>
        <v>8.2857142857142851E-2</v>
      </c>
      <c r="AG199" s="27" cm="1">
        <f t="array" ref="AG199">IFERROR(INDEX(ejecuciones[Column1.presupuestoProyectado],MATCH(1,(ejecuciones[Column1.codigoIndicador]=A199)*(ejecuciones[Column1.fechaDiligenciamiento]=_xlfn.MAXIFS(ejecuciones[Column1.fechaDiligenciamiento],ejecuciones[Column1.codigoIndicador],A199)),0)),0)</f>
        <v>0</v>
      </c>
      <c r="AH199" s="28"/>
      <c r="AI199" s="29" cm="1">
        <f t="array" ref="AI199">IFERROR(INDEX(ejecuciones[Column1.presupuestoEjecutado],MATCH(1,(ejecuciones[Column1.codigoIndicador]=A199)*(ejecuciones[Column1.fechaDiligenciamiento]=_xlfn.MAXIFS(ejecuciones[Column1.fechaDiligenciamiento],ejecuciones[Column1.codigoIndicador],A199)),0)),0)</f>
        <v>0</v>
      </c>
      <c r="AJ199" s="26">
        <f t="shared" si="31"/>
        <v>0</v>
      </c>
    </row>
    <row r="200" spans="1:36" ht="72.5" x14ac:dyDescent="0.35">
      <c r="A200" s="17">
        <v>199</v>
      </c>
      <c r="B200" s="18" t="s">
        <v>744</v>
      </c>
      <c r="C200" s="18" t="s">
        <v>29</v>
      </c>
      <c r="D200" s="18" t="s">
        <v>716</v>
      </c>
      <c r="E200" s="18" t="s">
        <v>666</v>
      </c>
      <c r="F200" s="18" t="s">
        <v>61</v>
      </c>
      <c r="G200" s="18" t="s">
        <v>605</v>
      </c>
      <c r="H200" s="18" t="s">
        <v>88</v>
      </c>
      <c r="I200" s="18">
        <v>233</v>
      </c>
      <c r="J200" s="18" t="s">
        <v>446</v>
      </c>
      <c r="K200" s="19">
        <v>1905050</v>
      </c>
      <c r="L200" s="20" t="s">
        <v>752</v>
      </c>
      <c r="M200" s="18" t="s">
        <v>964</v>
      </c>
      <c r="N200" s="18" t="s">
        <v>1160</v>
      </c>
      <c r="O200" s="21">
        <v>1215</v>
      </c>
      <c r="P200" s="21">
        <v>2023</v>
      </c>
      <c r="Q200" s="21" t="s">
        <v>240</v>
      </c>
      <c r="R200" s="22">
        <v>945</v>
      </c>
      <c r="S200" s="21">
        <v>3780</v>
      </c>
      <c r="T200" s="23"/>
      <c r="U200" s="24">
        <f t="shared" si="24"/>
        <v>0</v>
      </c>
      <c r="V200" s="23"/>
      <c r="W200" s="24">
        <f t="shared" si="25"/>
        <v>0</v>
      </c>
      <c r="X200" s="23" cm="1">
        <f t="array" ref="X200">IFERROR(INDEX(ejecuciones[Column1.ejecutado],MATCH(1,(ejecuciones[Column1.codigoIndicador]=A200)*(ejecuciones[periodo avance]="Marzo"),0)),0)</f>
        <v>85</v>
      </c>
      <c r="Y200" s="23" cm="1">
        <f t="array" ref="Y200">IFERROR(INDEX(ejecuciones[Column1.ejecutado],MATCH(1,(ejecuciones[Column1.codigoIndicador]=A200)*(ejecuciones[periodo avance]="Junio"),0)),0)</f>
        <v>153</v>
      </c>
      <c r="Z200" s="23" cm="1">
        <f t="array" ref="Z200">IFERROR(INDEX(ejecuciones[Column1.ejecutado],MATCH(1,(ejecuciones[Column1.codigoIndicador]=A200)*(ejecuciones[periodo avance]="Septiembre"),0)),0)</f>
        <v>0</v>
      </c>
      <c r="AA200" s="23" cm="1">
        <f t="array" ref="AA200">IFERROR(INDEX(ejecuciones[Column1.ejecutado],MATCH(1,(ejecuciones[Column1.codigoIndicador]=A200)*(ejecuciones[periodo avance]="Diciembre"),0)),0)</f>
        <v>0</v>
      </c>
      <c r="AB200" s="25">
        <f t="shared" si="26"/>
        <v>238</v>
      </c>
      <c r="AC200" s="24">
        <f t="shared" si="27"/>
        <v>6.2962962962962957E-2</v>
      </c>
      <c r="AD200" s="25">
        <f t="shared" si="28"/>
        <v>238</v>
      </c>
      <c r="AE200" s="24">
        <f t="shared" si="29"/>
        <v>0.25185185185185183</v>
      </c>
      <c r="AF200" s="26">
        <f t="shared" si="30"/>
        <v>6.2962962962962957E-2</v>
      </c>
      <c r="AG200" s="27" cm="1">
        <f t="array" ref="AG200">IFERROR(INDEX(ejecuciones[Column1.presupuestoProyectado],MATCH(1,(ejecuciones[Column1.codigoIndicador]=A200)*(ejecuciones[Column1.fechaDiligenciamiento]=_xlfn.MAXIFS(ejecuciones[Column1.fechaDiligenciamiento],ejecuciones[Column1.codigoIndicador],A200)),0)),0)</f>
        <v>0</v>
      </c>
      <c r="AH200" s="28"/>
      <c r="AI200" s="29" cm="1">
        <f t="array" ref="AI200">IFERROR(INDEX(ejecuciones[Column1.presupuestoEjecutado],MATCH(1,(ejecuciones[Column1.codigoIndicador]=A200)*(ejecuciones[Column1.fechaDiligenciamiento]=_xlfn.MAXIFS(ejecuciones[Column1.fechaDiligenciamiento],ejecuciones[Column1.codigoIndicador],A200)),0)),0)</f>
        <v>0</v>
      </c>
      <c r="AJ200" s="26">
        <f t="shared" si="31"/>
        <v>0</v>
      </c>
    </row>
    <row r="201" spans="1:36" ht="87" x14ac:dyDescent="0.35">
      <c r="A201" s="17">
        <v>200</v>
      </c>
      <c r="B201" s="18" t="s">
        <v>744</v>
      </c>
      <c r="C201" s="18" t="s">
        <v>29</v>
      </c>
      <c r="D201" s="18" t="s">
        <v>716</v>
      </c>
      <c r="E201" s="18" t="s">
        <v>667</v>
      </c>
      <c r="F201" s="18" t="s">
        <v>61</v>
      </c>
      <c r="G201" s="18" t="s">
        <v>605</v>
      </c>
      <c r="H201" s="18" t="s">
        <v>88</v>
      </c>
      <c r="I201" s="18">
        <v>234</v>
      </c>
      <c r="J201" s="18" t="s">
        <v>447</v>
      </c>
      <c r="K201" s="19">
        <v>1905022</v>
      </c>
      <c r="L201" s="20" t="s">
        <v>872</v>
      </c>
      <c r="M201" s="18" t="s">
        <v>1084</v>
      </c>
      <c r="N201" s="18" t="s">
        <v>1160</v>
      </c>
      <c r="O201" s="21">
        <v>48</v>
      </c>
      <c r="P201" s="21">
        <v>2023</v>
      </c>
      <c r="Q201" s="21" t="s">
        <v>240</v>
      </c>
      <c r="R201" s="22">
        <v>12</v>
      </c>
      <c r="S201" s="21">
        <v>48</v>
      </c>
      <c r="T201" s="23"/>
      <c r="U201" s="24">
        <f t="shared" si="24"/>
        <v>0</v>
      </c>
      <c r="V201" s="23"/>
      <c r="W201" s="24">
        <f t="shared" si="25"/>
        <v>0</v>
      </c>
      <c r="X201" s="23" cm="1">
        <f t="array" ref="X201">IFERROR(INDEX(ejecuciones[Column1.ejecutado],MATCH(1,(ejecuciones[Column1.codigoIndicador]=A201)*(ejecuciones[periodo avance]="Marzo"),0)),0)</f>
        <v>0</v>
      </c>
      <c r="Y201" s="23" cm="1">
        <f t="array" ref="Y201">IFERROR(INDEX(ejecuciones[Column1.ejecutado],MATCH(1,(ejecuciones[Column1.codigoIndicador]=A201)*(ejecuciones[periodo avance]="Junio"),0)),0)</f>
        <v>0</v>
      </c>
      <c r="Z201" s="23" cm="1">
        <f t="array" ref="Z201">IFERROR(INDEX(ejecuciones[Column1.ejecutado],MATCH(1,(ejecuciones[Column1.codigoIndicador]=A201)*(ejecuciones[periodo avance]="Septiembre"),0)),0)</f>
        <v>0</v>
      </c>
      <c r="AA201" s="23" cm="1">
        <f t="array" ref="AA201">IFERROR(INDEX(ejecuciones[Column1.ejecutado],MATCH(1,(ejecuciones[Column1.codigoIndicador]=A201)*(ejecuciones[periodo avance]="Diciembre"),0)),0)</f>
        <v>0</v>
      </c>
      <c r="AB201" s="25">
        <f t="shared" si="26"/>
        <v>0</v>
      </c>
      <c r="AC201" s="24">
        <f t="shared" si="27"/>
        <v>0</v>
      </c>
      <c r="AD201" s="25">
        <f t="shared" si="28"/>
        <v>0</v>
      </c>
      <c r="AE201" s="24">
        <f t="shared" si="29"/>
        <v>0</v>
      </c>
      <c r="AF201" s="26">
        <f t="shared" si="30"/>
        <v>0</v>
      </c>
      <c r="AG201" s="27" cm="1">
        <f t="array" ref="AG201">IFERROR(INDEX(ejecuciones[Column1.presupuestoProyectado],MATCH(1,(ejecuciones[Column1.codigoIndicador]=A201)*(ejecuciones[Column1.fechaDiligenciamiento]=_xlfn.MAXIFS(ejecuciones[Column1.fechaDiligenciamiento],ejecuciones[Column1.codigoIndicador],A201)),0)),0)</f>
        <v>0</v>
      </c>
      <c r="AH201" s="28"/>
      <c r="AI201" s="29" cm="1">
        <f t="array" ref="AI201">IFERROR(INDEX(ejecuciones[Column1.presupuestoEjecutado],MATCH(1,(ejecuciones[Column1.codigoIndicador]=A201)*(ejecuciones[Column1.fechaDiligenciamiento]=_xlfn.MAXIFS(ejecuciones[Column1.fechaDiligenciamiento],ejecuciones[Column1.codigoIndicador],A201)),0)),0)</f>
        <v>0</v>
      </c>
      <c r="AJ201" s="26">
        <f t="shared" si="31"/>
        <v>0</v>
      </c>
    </row>
    <row r="202" spans="1:36" ht="87" x14ac:dyDescent="0.35">
      <c r="A202" s="17">
        <v>201</v>
      </c>
      <c r="B202" s="18" t="s">
        <v>744</v>
      </c>
      <c r="C202" s="18" t="s">
        <v>29</v>
      </c>
      <c r="D202" s="18" t="s">
        <v>716</v>
      </c>
      <c r="E202" s="18" t="s">
        <v>667</v>
      </c>
      <c r="F202" s="18" t="s">
        <v>61</v>
      </c>
      <c r="G202" s="18" t="s">
        <v>605</v>
      </c>
      <c r="H202" s="18" t="s">
        <v>89</v>
      </c>
      <c r="I202" s="18">
        <v>235</v>
      </c>
      <c r="J202" s="18" t="s">
        <v>448</v>
      </c>
      <c r="K202" s="19">
        <v>1905050</v>
      </c>
      <c r="L202" s="20" t="s">
        <v>752</v>
      </c>
      <c r="M202" s="18" t="s">
        <v>964</v>
      </c>
      <c r="N202" s="18" t="s">
        <v>1160</v>
      </c>
      <c r="O202" s="21">
        <v>40</v>
      </c>
      <c r="P202" s="21">
        <v>2023</v>
      </c>
      <c r="Q202" s="21" t="s">
        <v>240</v>
      </c>
      <c r="R202" s="22">
        <v>80</v>
      </c>
      <c r="S202" s="21">
        <v>320</v>
      </c>
      <c r="T202" s="23"/>
      <c r="U202" s="24">
        <f t="shared" si="24"/>
        <v>0</v>
      </c>
      <c r="V202" s="23"/>
      <c r="W202" s="24">
        <f t="shared" si="25"/>
        <v>0</v>
      </c>
      <c r="X202" s="23" cm="1">
        <f t="array" ref="X202">IFERROR(INDEX(ejecuciones[Column1.ejecutado],MATCH(1,(ejecuciones[Column1.codigoIndicador]=A202)*(ejecuciones[periodo avance]="Marzo"),0)),0)</f>
        <v>0</v>
      </c>
      <c r="Y202" s="23" cm="1">
        <f t="array" ref="Y202">IFERROR(INDEX(ejecuciones[Column1.ejecutado],MATCH(1,(ejecuciones[Column1.codigoIndicador]=A202)*(ejecuciones[periodo avance]="Junio"),0)),0)</f>
        <v>45</v>
      </c>
      <c r="Z202" s="23" cm="1">
        <f t="array" ref="Z202">IFERROR(INDEX(ejecuciones[Column1.ejecutado],MATCH(1,(ejecuciones[Column1.codigoIndicador]=A202)*(ejecuciones[periodo avance]="Septiembre"),0)),0)</f>
        <v>0</v>
      </c>
      <c r="AA202" s="23" cm="1">
        <f t="array" ref="AA202">IFERROR(INDEX(ejecuciones[Column1.ejecutado],MATCH(1,(ejecuciones[Column1.codigoIndicador]=A202)*(ejecuciones[periodo avance]="Diciembre"),0)),0)</f>
        <v>0</v>
      </c>
      <c r="AB202" s="25">
        <f t="shared" si="26"/>
        <v>45</v>
      </c>
      <c r="AC202" s="24">
        <f t="shared" si="27"/>
        <v>0.140625</v>
      </c>
      <c r="AD202" s="25">
        <f t="shared" si="28"/>
        <v>45</v>
      </c>
      <c r="AE202" s="24">
        <f t="shared" si="29"/>
        <v>0.5625</v>
      </c>
      <c r="AF202" s="26">
        <f t="shared" si="30"/>
        <v>0.140625</v>
      </c>
      <c r="AG202" s="27" cm="1">
        <f t="array" ref="AG202">IFERROR(INDEX(ejecuciones[Column1.presupuestoProyectado],MATCH(1,(ejecuciones[Column1.codigoIndicador]=A202)*(ejecuciones[Column1.fechaDiligenciamiento]=_xlfn.MAXIFS(ejecuciones[Column1.fechaDiligenciamiento],ejecuciones[Column1.codigoIndicador],A202)),0)),0)</f>
        <v>0</v>
      </c>
      <c r="AH202" s="28"/>
      <c r="AI202" s="29" cm="1">
        <f t="array" ref="AI202">IFERROR(INDEX(ejecuciones[Column1.presupuestoEjecutado],MATCH(1,(ejecuciones[Column1.codigoIndicador]=A202)*(ejecuciones[Column1.fechaDiligenciamiento]=_xlfn.MAXIFS(ejecuciones[Column1.fechaDiligenciamiento],ejecuciones[Column1.codigoIndicador],A202)),0)),0)</f>
        <v>0</v>
      </c>
      <c r="AJ202" s="26">
        <f t="shared" si="31"/>
        <v>0</v>
      </c>
    </row>
    <row r="203" spans="1:36" ht="72.5" x14ac:dyDescent="0.35">
      <c r="A203" s="17">
        <v>202</v>
      </c>
      <c r="B203" s="18" t="s">
        <v>744</v>
      </c>
      <c r="C203" s="18" t="s">
        <v>29</v>
      </c>
      <c r="D203" s="18" t="s">
        <v>716</v>
      </c>
      <c r="E203" s="18" t="s">
        <v>667</v>
      </c>
      <c r="F203" s="18">
        <v>1905</v>
      </c>
      <c r="G203" s="18" t="s">
        <v>605</v>
      </c>
      <c r="H203" s="18" t="s">
        <v>90</v>
      </c>
      <c r="I203" s="18">
        <v>236</v>
      </c>
      <c r="J203" s="18" t="s">
        <v>449</v>
      </c>
      <c r="K203" s="19">
        <v>1905024</v>
      </c>
      <c r="L203" s="20" t="s">
        <v>873</v>
      </c>
      <c r="M203" s="18" t="s">
        <v>1085</v>
      </c>
      <c r="N203" s="18" t="s">
        <v>1160</v>
      </c>
      <c r="O203" s="21">
        <v>18</v>
      </c>
      <c r="P203" s="21">
        <v>2023</v>
      </c>
      <c r="Q203" s="21" t="s">
        <v>241</v>
      </c>
      <c r="R203" s="22">
        <v>6</v>
      </c>
      <c r="S203" s="21">
        <v>20</v>
      </c>
      <c r="T203" s="23"/>
      <c r="U203" s="24">
        <f t="shared" si="24"/>
        <v>0</v>
      </c>
      <c r="V203" s="23"/>
      <c r="W203" s="24">
        <f t="shared" si="25"/>
        <v>0</v>
      </c>
      <c r="X203" s="23" cm="1">
        <f t="array" ref="X203">IFERROR(INDEX(ejecuciones[Column1.ejecutado],MATCH(1,(ejecuciones[Column1.codigoIndicador]=A203)*(ejecuciones[periodo avance]="Marzo"),0)),0)</f>
        <v>0</v>
      </c>
      <c r="Y203" s="23" cm="1">
        <f t="array" ref="Y203">IFERROR(INDEX(ejecuciones[Column1.ejecutado],MATCH(1,(ejecuciones[Column1.codigoIndicador]=A203)*(ejecuciones[periodo avance]="Junio"),0)),0)</f>
        <v>0</v>
      </c>
      <c r="Z203" s="23" cm="1">
        <f t="array" ref="Z203">IFERROR(INDEX(ejecuciones[Column1.ejecutado],MATCH(1,(ejecuciones[Column1.codigoIndicador]=A203)*(ejecuciones[periodo avance]="Septiembre"),0)),0)</f>
        <v>0</v>
      </c>
      <c r="AA203" s="23" cm="1">
        <f t="array" ref="AA203">IFERROR(INDEX(ejecuciones[Column1.ejecutado],MATCH(1,(ejecuciones[Column1.codigoIndicador]=A203)*(ejecuciones[periodo avance]="Diciembre"),0)),0)</f>
        <v>0</v>
      </c>
      <c r="AB203" s="25">
        <f t="shared" si="26"/>
        <v>0</v>
      </c>
      <c r="AC203" s="24">
        <f t="shared" si="27"/>
        <v>0</v>
      </c>
      <c r="AD203" s="25">
        <f t="shared" si="28"/>
        <v>0</v>
      </c>
      <c r="AE203" s="24">
        <f t="shared" si="29"/>
        <v>0</v>
      </c>
      <c r="AF203" s="26">
        <f t="shared" si="30"/>
        <v>0</v>
      </c>
      <c r="AG203" s="27" cm="1">
        <f t="array" ref="AG203">IFERROR(INDEX(ejecuciones[Column1.presupuestoProyectado],MATCH(1,(ejecuciones[Column1.codigoIndicador]=A203)*(ejecuciones[Column1.fechaDiligenciamiento]=_xlfn.MAXIFS(ejecuciones[Column1.fechaDiligenciamiento],ejecuciones[Column1.codigoIndicador],A203)),0)),0)</f>
        <v>0</v>
      </c>
      <c r="AH203" s="28"/>
      <c r="AI203" s="29" cm="1">
        <f t="array" ref="AI203">IFERROR(INDEX(ejecuciones[Column1.presupuestoEjecutado],MATCH(1,(ejecuciones[Column1.codigoIndicador]=A203)*(ejecuciones[Column1.fechaDiligenciamiento]=_xlfn.MAXIFS(ejecuciones[Column1.fechaDiligenciamiento],ejecuciones[Column1.codigoIndicador],A203)),0)),0)</f>
        <v>0</v>
      </c>
      <c r="AJ203" s="26">
        <f t="shared" si="31"/>
        <v>0</v>
      </c>
    </row>
    <row r="204" spans="1:36" ht="87" x14ac:dyDescent="0.35">
      <c r="A204" s="17">
        <v>203</v>
      </c>
      <c r="B204" s="18" t="s">
        <v>744</v>
      </c>
      <c r="C204" s="18" t="s">
        <v>29</v>
      </c>
      <c r="D204" s="18" t="s">
        <v>716</v>
      </c>
      <c r="E204" s="18" t="s">
        <v>667</v>
      </c>
      <c r="F204" s="18">
        <v>1905</v>
      </c>
      <c r="G204" s="18" t="s">
        <v>605</v>
      </c>
      <c r="H204" s="18" t="s">
        <v>90</v>
      </c>
      <c r="I204" s="18">
        <v>237</v>
      </c>
      <c r="J204" s="18" t="s">
        <v>450</v>
      </c>
      <c r="K204" s="19">
        <v>1903042</v>
      </c>
      <c r="L204" s="20" t="s">
        <v>874</v>
      </c>
      <c r="M204" s="18" t="s">
        <v>1086</v>
      </c>
      <c r="N204" s="18" t="s">
        <v>1160</v>
      </c>
      <c r="O204" s="21" t="s">
        <v>209</v>
      </c>
      <c r="P204" s="21">
        <v>2023</v>
      </c>
      <c r="Q204" s="21" t="s">
        <v>240</v>
      </c>
      <c r="R204" s="22">
        <v>528</v>
      </c>
      <c r="S204" s="21">
        <v>2112</v>
      </c>
      <c r="T204" s="23"/>
      <c r="U204" s="24">
        <f t="shared" si="24"/>
        <v>0</v>
      </c>
      <c r="V204" s="23"/>
      <c r="W204" s="24">
        <f t="shared" si="25"/>
        <v>0</v>
      </c>
      <c r="X204" s="23" cm="1">
        <f t="array" ref="X204">IFERROR(INDEX(ejecuciones[Column1.ejecutado],MATCH(1,(ejecuciones[Column1.codigoIndicador]=A204)*(ejecuciones[periodo avance]="Marzo"),0)),0)</f>
        <v>46</v>
      </c>
      <c r="Y204" s="23" cm="1">
        <f t="array" ref="Y204">IFERROR(INDEX(ejecuciones[Column1.ejecutado],MATCH(1,(ejecuciones[Column1.codigoIndicador]=A204)*(ejecuciones[periodo avance]="Junio"),0)),0)</f>
        <v>218</v>
      </c>
      <c r="Z204" s="23" cm="1">
        <f t="array" ref="Z204">IFERROR(INDEX(ejecuciones[Column1.ejecutado],MATCH(1,(ejecuciones[Column1.codigoIndicador]=A204)*(ejecuciones[periodo avance]="Septiembre"),0)),0)</f>
        <v>0</v>
      </c>
      <c r="AA204" s="23" cm="1">
        <f t="array" ref="AA204">IFERROR(INDEX(ejecuciones[Column1.ejecutado],MATCH(1,(ejecuciones[Column1.codigoIndicador]=A204)*(ejecuciones[periodo avance]="Diciembre"),0)),0)</f>
        <v>0</v>
      </c>
      <c r="AB204" s="25">
        <f t="shared" si="26"/>
        <v>264</v>
      </c>
      <c r="AC204" s="24">
        <f t="shared" si="27"/>
        <v>0.125</v>
      </c>
      <c r="AD204" s="25">
        <f t="shared" si="28"/>
        <v>264</v>
      </c>
      <c r="AE204" s="24">
        <f t="shared" si="29"/>
        <v>0.5</v>
      </c>
      <c r="AF204" s="26">
        <f t="shared" si="30"/>
        <v>0.125</v>
      </c>
      <c r="AG204" s="27" cm="1">
        <f t="array" ref="AG204">IFERROR(INDEX(ejecuciones[Column1.presupuestoProyectado],MATCH(1,(ejecuciones[Column1.codigoIndicador]=A204)*(ejecuciones[Column1.fechaDiligenciamiento]=_xlfn.MAXIFS(ejecuciones[Column1.fechaDiligenciamiento],ejecuciones[Column1.codigoIndicador],A204)),0)),0)</f>
        <v>0</v>
      </c>
      <c r="AH204" s="28"/>
      <c r="AI204" s="29" cm="1">
        <f t="array" ref="AI204">IFERROR(INDEX(ejecuciones[Column1.presupuestoEjecutado],MATCH(1,(ejecuciones[Column1.codigoIndicador]=A204)*(ejecuciones[Column1.fechaDiligenciamiento]=_xlfn.MAXIFS(ejecuciones[Column1.fechaDiligenciamiento],ejecuciones[Column1.codigoIndicador],A204)),0)),0)</f>
        <v>0</v>
      </c>
      <c r="AJ204" s="26">
        <f t="shared" si="31"/>
        <v>0</v>
      </c>
    </row>
    <row r="205" spans="1:36" ht="72.5" x14ac:dyDescent="0.35">
      <c r="A205" s="17">
        <v>204</v>
      </c>
      <c r="B205" s="18" t="s">
        <v>744</v>
      </c>
      <c r="C205" s="18" t="s">
        <v>29</v>
      </c>
      <c r="D205" s="18" t="s">
        <v>716</v>
      </c>
      <c r="E205" s="18" t="s">
        <v>667</v>
      </c>
      <c r="F205" s="18">
        <v>1905</v>
      </c>
      <c r="G205" s="18" t="s">
        <v>605</v>
      </c>
      <c r="H205" s="18" t="s">
        <v>90</v>
      </c>
      <c r="I205" s="18">
        <v>238</v>
      </c>
      <c r="J205" s="18" t="s">
        <v>450</v>
      </c>
      <c r="K205" s="19">
        <v>1905024</v>
      </c>
      <c r="L205" s="20" t="s">
        <v>873</v>
      </c>
      <c r="M205" s="18" t="s">
        <v>1085</v>
      </c>
      <c r="N205" s="18" t="s">
        <v>1160</v>
      </c>
      <c r="O205" s="21">
        <v>7</v>
      </c>
      <c r="P205" s="21">
        <v>2023</v>
      </c>
      <c r="Q205" s="21" t="s">
        <v>241</v>
      </c>
      <c r="R205" s="22">
        <v>2</v>
      </c>
      <c r="S205" s="21">
        <v>8</v>
      </c>
      <c r="T205" s="23"/>
      <c r="U205" s="24">
        <f t="shared" si="24"/>
        <v>0</v>
      </c>
      <c r="V205" s="23"/>
      <c r="W205" s="24">
        <f t="shared" si="25"/>
        <v>0</v>
      </c>
      <c r="X205" s="23" cm="1">
        <f t="array" ref="X205">IFERROR(INDEX(ejecuciones[Column1.ejecutado],MATCH(1,(ejecuciones[Column1.codigoIndicador]=A205)*(ejecuciones[periodo avance]="Marzo"),0)),0)</f>
        <v>0</v>
      </c>
      <c r="Y205" s="23" cm="1">
        <f t="array" ref="Y205">IFERROR(INDEX(ejecuciones[Column1.ejecutado],MATCH(1,(ejecuciones[Column1.codigoIndicador]=A205)*(ejecuciones[periodo avance]="Junio"),0)),0)</f>
        <v>0</v>
      </c>
      <c r="Z205" s="23" cm="1">
        <f t="array" ref="Z205">IFERROR(INDEX(ejecuciones[Column1.ejecutado],MATCH(1,(ejecuciones[Column1.codigoIndicador]=A205)*(ejecuciones[periodo avance]="Septiembre"),0)),0)</f>
        <v>0</v>
      </c>
      <c r="AA205" s="23" cm="1">
        <f t="array" ref="AA205">IFERROR(INDEX(ejecuciones[Column1.ejecutado],MATCH(1,(ejecuciones[Column1.codigoIndicador]=A205)*(ejecuciones[periodo avance]="Diciembre"),0)),0)</f>
        <v>0</v>
      </c>
      <c r="AB205" s="25">
        <f t="shared" si="26"/>
        <v>0</v>
      </c>
      <c r="AC205" s="24">
        <f t="shared" si="27"/>
        <v>0</v>
      </c>
      <c r="AD205" s="25">
        <f t="shared" si="28"/>
        <v>0</v>
      </c>
      <c r="AE205" s="24">
        <f t="shared" si="29"/>
        <v>0</v>
      </c>
      <c r="AF205" s="26">
        <f t="shared" si="30"/>
        <v>0</v>
      </c>
      <c r="AG205" s="27" cm="1">
        <f t="array" ref="AG205">IFERROR(INDEX(ejecuciones[Column1.presupuestoProyectado],MATCH(1,(ejecuciones[Column1.codigoIndicador]=A205)*(ejecuciones[Column1.fechaDiligenciamiento]=_xlfn.MAXIFS(ejecuciones[Column1.fechaDiligenciamiento],ejecuciones[Column1.codigoIndicador],A205)),0)),0)</f>
        <v>0</v>
      </c>
      <c r="AH205" s="28"/>
      <c r="AI205" s="29" cm="1">
        <f t="array" ref="AI205">IFERROR(INDEX(ejecuciones[Column1.presupuestoEjecutado],MATCH(1,(ejecuciones[Column1.codigoIndicador]=A205)*(ejecuciones[Column1.fechaDiligenciamiento]=_xlfn.MAXIFS(ejecuciones[Column1.fechaDiligenciamiento],ejecuciones[Column1.codigoIndicador],A205)),0)),0)</f>
        <v>0</v>
      </c>
      <c r="AJ205" s="26">
        <f t="shared" si="31"/>
        <v>0</v>
      </c>
    </row>
    <row r="206" spans="1:36" ht="58" x14ac:dyDescent="0.35">
      <c r="A206" s="17">
        <v>205</v>
      </c>
      <c r="B206" s="18" t="s">
        <v>744</v>
      </c>
      <c r="C206" s="18" t="s">
        <v>29</v>
      </c>
      <c r="D206" s="18" t="s">
        <v>716</v>
      </c>
      <c r="E206" s="18" t="s">
        <v>667</v>
      </c>
      <c r="F206" s="18" t="s">
        <v>61</v>
      </c>
      <c r="G206" s="18" t="s">
        <v>605</v>
      </c>
      <c r="H206" s="18" t="s">
        <v>91</v>
      </c>
      <c r="I206" s="18">
        <v>239</v>
      </c>
      <c r="J206" s="18" t="s">
        <v>451</v>
      </c>
      <c r="K206" s="19">
        <v>1905019</v>
      </c>
      <c r="L206" s="20" t="s">
        <v>875</v>
      </c>
      <c r="M206" s="18" t="s">
        <v>990</v>
      </c>
      <c r="N206" s="18" t="s">
        <v>1160</v>
      </c>
      <c r="O206" s="21">
        <v>0</v>
      </c>
      <c r="P206" s="21">
        <v>2023</v>
      </c>
      <c r="Q206" s="21" t="s">
        <v>240</v>
      </c>
      <c r="R206" s="22">
        <v>135</v>
      </c>
      <c r="S206" s="21">
        <v>540</v>
      </c>
      <c r="T206" s="23"/>
      <c r="U206" s="24">
        <f t="shared" si="24"/>
        <v>0</v>
      </c>
      <c r="V206" s="23"/>
      <c r="W206" s="24">
        <f t="shared" si="25"/>
        <v>0</v>
      </c>
      <c r="X206" s="23" cm="1">
        <f t="array" ref="X206">IFERROR(INDEX(ejecuciones[Column1.ejecutado],MATCH(1,(ejecuciones[Column1.codigoIndicador]=A206)*(ejecuciones[periodo avance]="Marzo"),0)),0)</f>
        <v>30</v>
      </c>
      <c r="Y206" s="23" cm="1">
        <f t="array" ref="Y206">IFERROR(INDEX(ejecuciones[Column1.ejecutado],MATCH(1,(ejecuciones[Column1.codigoIndicador]=A206)*(ejecuciones[periodo avance]="Junio"),0)),0)</f>
        <v>56</v>
      </c>
      <c r="Z206" s="23" cm="1">
        <f t="array" ref="Z206">IFERROR(INDEX(ejecuciones[Column1.ejecutado],MATCH(1,(ejecuciones[Column1.codigoIndicador]=A206)*(ejecuciones[periodo avance]="Septiembre"),0)),0)</f>
        <v>0</v>
      </c>
      <c r="AA206" s="23" cm="1">
        <f t="array" ref="AA206">IFERROR(INDEX(ejecuciones[Column1.ejecutado],MATCH(1,(ejecuciones[Column1.codigoIndicador]=A206)*(ejecuciones[periodo avance]="Diciembre"),0)),0)</f>
        <v>0</v>
      </c>
      <c r="AB206" s="25">
        <f t="shared" si="26"/>
        <v>86</v>
      </c>
      <c r="AC206" s="24">
        <f t="shared" si="27"/>
        <v>0.15925925925925927</v>
      </c>
      <c r="AD206" s="25">
        <f t="shared" si="28"/>
        <v>86</v>
      </c>
      <c r="AE206" s="24">
        <f t="shared" si="29"/>
        <v>0.63703703703703707</v>
      </c>
      <c r="AF206" s="26">
        <f t="shared" si="30"/>
        <v>0.15925925925925927</v>
      </c>
      <c r="AG206" s="27" cm="1">
        <f t="array" ref="AG206">IFERROR(INDEX(ejecuciones[Column1.presupuestoProyectado],MATCH(1,(ejecuciones[Column1.codigoIndicador]=A206)*(ejecuciones[Column1.fechaDiligenciamiento]=_xlfn.MAXIFS(ejecuciones[Column1.fechaDiligenciamiento],ejecuciones[Column1.codigoIndicador],A206)),0)),0)</f>
        <v>0</v>
      </c>
      <c r="AH206" s="28"/>
      <c r="AI206" s="29" cm="1">
        <f t="array" ref="AI206">IFERROR(INDEX(ejecuciones[Column1.presupuestoEjecutado],MATCH(1,(ejecuciones[Column1.codigoIndicador]=A206)*(ejecuciones[Column1.fechaDiligenciamiento]=_xlfn.MAXIFS(ejecuciones[Column1.fechaDiligenciamiento],ejecuciones[Column1.codigoIndicador],A206)),0)),0)</f>
        <v>0</v>
      </c>
      <c r="AJ206" s="26">
        <f t="shared" si="31"/>
        <v>0</v>
      </c>
    </row>
    <row r="207" spans="1:36" ht="145" x14ac:dyDescent="0.35">
      <c r="A207" s="17">
        <v>206</v>
      </c>
      <c r="B207" s="18" t="s">
        <v>744</v>
      </c>
      <c r="C207" s="18" t="s">
        <v>29</v>
      </c>
      <c r="D207" s="18" t="s">
        <v>716</v>
      </c>
      <c r="E207" s="18" t="s">
        <v>667</v>
      </c>
      <c r="F207" s="18" t="s">
        <v>61</v>
      </c>
      <c r="G207" s="18" t="s">
        <v>605</v>
      </c>
      <c r="H207" s="18" t="s">
        <v>92</v>
      </c>
      <c r="I207" s="18">
        <v>240</v>
      </c>
      <c r="J207" s="18" t="s">
        <v>452</v>
      </c>
      <c r="K207" s="19">
        <v>1905050</v>
      </c>
      <c r="L207" s="20" t="s">
        <v>752</v>
      </c>
      <c r="M207" s="18" t="s">
        <v>964</v>
      </c>
      <c r="N207" s="18" t="s">
        <v>1160</v>
      </c>
      <c r="O207" s="21">
        <v>160</v>
      </c>
      <c r="P207" s="21">
        <v>2023</v>
      </c>
      <c r="Q207" s="21" t="s">
        <v>240</v>
      </c>
      <c r="R207" s="22">
        <v>80</v>
      </c>
      <c r="S207" s="21">
        <v>300</v>
      </c>
      <c r="T207" s="23"/>
      <c r="U207" s="24">
        <f t="shared" si="24"/>
        <v>0</v>
      </c>
      <c r="V207" s="23"/>
      <c r="W207" s="24">
        <f t="shared" si="25"/>
        <v>0</v>
      </c>
      <c r="X207" s="23" cm="1">
        <f t="array" ref="X207">IFERROR(INDEX(ejecuciones[Column1.ejecutado],MATCH(1,(ejecuciones[Column1.codigoIndicador]=A207)*(ejecuciones[periodo avance]="Marzo"),0)),0)</f>
        <v>9</v>
      </c>
      <c r="Y207" s="23" cm="1">
        <f t="array" ref="Y207">IFERROR(INDEX(ejecuciones[Column1.ejecutado],MATCH(1,(ejecuciones[Column1.codigoIndicador]=A207)*(ejecuciones[periodo avance]="Junio"),0)),0)</f>
        <v>40</v>
      </c>
      <c r="Z207" s="23" cm="1">
        <f t="array" ref="Z207">IFERROR(INDEX(ejecuciones[Column1.ejecutado],MATCH(1,(ejecuciones[Column1.codigoIndicador]=A207)*(ejecuciones[periodo avance]="Septiembre"),0)),0)</f>
        <v>0</v>
      </c>
      <c r="AA207" s="23" cm="1">
        <f t="array" ref="AA207">IFERROR(INDEX(ejecuciones[Column1.ejecutado],MATCH(1,(ejecuciones[Column1.codigoIndicador]=A207)*(ejecuciones[periodo avance]="Diciembre"),0)),0)</f>
        <v>0</v>
      </c>
      <c r="AB207" s="25">
        <f t="shared" si="26"/>
        <v>49</v>
      </c>
      <c r="AC207" s="24">
        <f t="shared" si="27"/>
        <v>0.16333333333333333</v>
      </c>
      <c r="AD207" s="25">
        <f t="shared" si="28"/>
        <v>49</v>
      </c>
      <c r="AE207" s="24">
        <f t="shared" si="29"/>
        <v>0.61250000000000004</v>
      </c>
      <c r="AF207" s="26">
        <f t="shared" si="30"/>
        <v>0.16333333333333333</v>
      </c>
      <c r="AG207" s="27" cm="1">
        <f t="array" ref="AG207">IFERROR(INDEX(ejecuciones[Column1.presupuestoProyectado],MATCH(1,(ejecuciones[Column1.codigoIndicador]=A207)*(ejecuciones[Column1.fechaDiligenciamiento]=_xlfn.MAXIFS(ejecuciones[Column1.fechaDiligenciamiento],ejecuciones[Column1.codigoIndicador],A207)),0)),0)</f>
        <v>0</v>
      </c>
      <c r="AH207" s="28"/>
      <c r="AI207" s="29" cm="1">
        <f t="array" ref="AI207">IFERROR(INDEX(ejecuciones[Column1.presupuestoEjecutado],MATCH(1,(ejecuciones[Column1.codigoIndicador]=A207)*(ejecuciones[Column1.fechaDiligenciamiento]=_xlfn.MAXIFS(ejecuciones[Column1.fechaDiligenciamiento],ejecuciones[Column1.codigoIndicador],A207)),0)),0)</f>
        <v>0</v>
      </c>
      <c r="AJ207" s="26">
        <f t="shared" si="31"/>
        <v>0</v>
      </c>
    </row>
    <row r="208" spans="1:36" ht="101.5" x14ac:dyDescent="0.35">
      <c r="A208" s="17">
        <v>207</v>
      </c>
      <c r="B208" s="18" t="s">
        <v>744</v>
      </c>
      <c r="C208" s="18" t="s">
        <v>29</v>
      </c>
      <c r="D208" s="18" t="s">
        <v>716</v>
      </c>
      <c r="E208" s="18" t="s">
        <v>667</v>
      </c>
      <c r="F208" s="18" t="s">
        <v>61</v>
      </c>
      <c r="G208" s="18" t="s">
        <v>605</v>
      </c>
      <c r="H208" s="18" t="s">
        <v>93</v>
      </c>
      <c r="I208" s="18">
        <v>241</v>
      </c>
      <c r="J208" s="18" t="s">
        <v>453</v>
      </c>
      <c r="K208" s="19">
        <v>1905050</v>
      </c>
      <c r="L208" s="20" t="s">
        <v>752</v>
      </c>
      <c r="M208" s="18" t="s">
        <v>964</v>
      </c>
      <c r="N208" s="18" t="s">
        <v>1160</v>
      </c>
      <c r="O208" s="21">
        <v>360</v>
      </c>
      <c r="P208" s="21">
        <v>2023</v>
      </c>
      <c r="Q208" s="21" t="s">
        <v>240</v>
      </c>
      <c r="R208" s="22">
        <v>135</v>
      </c>
      <c r="S208" s="21">
        <v>540</v>
      </c>
      <c r="T208" s="23"/>
      <c r="U208" s="24">
        <f t="shared" si="24"/>
        <v>0</v>
      </c>
      <c r="V208" s="23"/>
      <c r="W208" s="24">
        <f t="shared" si="25"/>
        <v>0</v>
      </c>
      <c r="X208" s="23" cm="1">
        <f t="array" ref="X208">IFERROR(INDEX(ejecuciones[Column1.ejecutado],MATCH(1,(ejecuciones[Column1.codigoIndicador]=A208)*(ejecuciones[periodo avance]="Marzo"),0)),0)</f>
        <v>32</v>
      </c>
      <c r="Y208" s="23" cm="1">
        <f t="array" ref="Y208">IFERROR(INDEX(ejecuciones[Column1.ejecutado],MATCH(1,(ejecuciones[Column1.codigoIndicador]=A208)*(ejecuciones[periodo avance]="Junio"),0)),0)</f>
        <v>39</v>
      </c>
      <c r="Z208" s="23" cm="1">
        <f t="array" ref="Z208">IFERROR(INDEX(ejecuciones[Column1.ejecutado],MATCH(1,(ejecuciones[Column1.codigoIndicador]=A208)*(ejecuciones[periodo avance]="Septiembre"),0)),0)</f>
        <v>0</v>
      </c>
      <c r="AA208" s="23" cm="1">
        <f t="array" ref="AA208">IFERROR(INDEX(ejecuciones[Column1.ejecutado],MATCH(1,(ejecuciones[Column1.codigoIndicador]=A208)*(ejecuciones[periodo avance]="Diciembre"),0)),0)</f>
        <v>0</v>
      </c>
      <c r="AB208" s="25">
        <f t="shared" si="26"/>
        <v>71</v>
      </c>
      <c r="AC208" s="24">
        <f t="shared" si="27"/>
        <v>0.13148148148148148</v>
      </c>
      <c r="AD208" s="25">
        <f t="shared" si="28"/>
        <v>71</v>
      </c>
      <c r="AE208" s="24">
        <f t="shared" si="29"/>
        <v>0.52592592592592591</v>
      </c>
      <c r="AF208" s="26">
        <f t="shared" si="30"/>
        <v>0.13148148148148148</v>
      </c>
      <c r="AG208" s="27" cm="1">
        <f t="array" ref="AG208">IFERROR(INDEX(ejecuciones[Column1.presupuestoProyectado],MATCH(1,(ejecuciones[Column1.codigoIndicador]=A208)*(ejecuciones[Column1.fechaDiligenciamiento]=_xlfn.MAXIFS(ejecuciones[Column1.fechaDiligenciamiento],ejecuciones[Column1.codigoIndicador],A208)),0)),0)</f>
        <v>0</v>
      </c>
      <c r="AH208" s="28"/>
      <c r="AI208" s="29" cm="1">
        <f t="array" ref="AI208">IFERROR(INDEX(ejecuciones[Column1.presupuestoEjecutado],MATCH(1,(ejecuciones[Column1.codigoIndicador]=A208)*(ejecuciones[Column1.fechaDiligenciamiento]=_xlfn.MAXIFS(ejecuciones[Column1.fechaDiligenciamiento],ejecuciones[Column1.codigoIndicador],A208)),0)),0)</f>
        <v>0</v>
      </c>
      <c r="AJ208" s="26">
        <f t="shared" si="31"/>
        <v>0</v>
      </c>
    </row>
    <row r="209" spans="1:36" ht="87" x14ac:dyDescent="0.35">
      <c r="A209" s="17">
        <v>208</v>
      </c>
      <c r="B209" s="18" t="s">
        <v>744</v>
      </c>
      <c r="C209" s="18" t="s">
        <v>29</v>
      </c>
      <c r="D209" s="18" t="s">
        <v>716</v>
      </c>
      <c r="E209" s="18" t="s">
        <v>667</v>
      </c>
      <c r="F209" s="18" t="s">
        <v>61</v>
      </c>
      <c r="G209" s="18" t="s">
        <v>605</v>
      </c>
      <c r="H209" s="18" t="s">
        <v>93</v>
      </c>
      <c r="I209" s="18">
        <v>242</v>
      </c>
      <c r="J209" s="18" t="s">
        <v>454</v>
      </c>
      <c r="K209" s="19">
        <v>1905021</v>
      </c>
      <c r="L209" s="20" t="s">
        <v>876</v>
      </c>
      <c r="M209" s="18" t="s">
        <v>1087</v>
      </c>
      <c r="N209" s="18" t="s">
        <v>1160</v>
      </c>
      <c r="O209" s="21">
        <v>14</v>
      </c>
      <c r="P209" s="21">
        <v>2023</v>
      </c>
      <c r="Q209" s="21" t="s">
        <v>240</v>
      </c>
      <c r="R209" s="22">
        <v>7</v>
      </c>
      <c r="S209" s="21">
        <v>28</v>
      </c>
      <c r="T209" s="23"/>
      <c r="U209" s="24">
        <f t="shared" si="24"/>
        <v>0</v>
      </c>
      <c r="V209" s="23"/>
      <c r="W209" s="24">
        <f t="shared" si="25"/>
        <v>0</v>
      </c>
      <c r="X209" s="23" cm="1">
        <f t="array" ref="X209">IFERROR(INDEX(ejecuciones[Column1.ejecutado],MATCH(1,(ejecuciones[Column1.codigoIndicador]=A209)*(ejecuciones[periodo avance]="Marzo"),0)),0)</f>
        <v>0</v>
      </c>
      <c r="Y209" s="23" cm="1">
        <f t="array" ref="Y209">IFERROR(INDEX(ejecuciones[Column1.ejecutado],MATCH(1,(ejecuciones[Column1.codigoIndicador]=A209)*(ejecuciones[periodo avance]="Junio"),0)),0)</f>
        <v>0</v>
      </c>
      <c r="Z209" s="23" cm="1">
        <f t="array" ref="Z209">IFERROR(INDEX(ejecuciones[Column1.ejecutado],MATCH(1,(ejecuciones[Column1.codigoIndicador]=A209)*(ejecuciones[periodo avance]="Septiembre"),0)),0)</f>
        <v>0</v>
      </c>
      <c r="AA209" s="23" cm="1">
        <f t="array" ref="AA209">IFERROR(INDEX(ejecuciones[Column1.ejecutado],MATCH(1,(ejecuciones[Column1.codigoIndicador]=A209)*(ejecuciones[periodo avance]="Diciembre"),0)),0)</f>
        <v>0</v>
      </c>
      <c r="AB209" s="25">
        <f t="shared" si="26"/>
        <v>0</v>
      </c>
      <c r="AC209" s="24">
        <f t="shared" si="27"/>
        <v>0</v>
      </c>
      <c r="AD209" s="25">
        <f t="shared" si="28"/>
        <v>0</v>
      </c>
      <c r="AE209" s="24">
        <f t="shared" si="29"/>
        <v>0</v>
      </c>
      <c r="AF209" s="26">
        <f t="shared" si="30"/>
        <v>0</v>
      </c>
      <c r="AG209" s="27" cm="1">
        <f t="array" ref="AG209">IFERROR(INDEX(ejecuciones[Column1.presupuestoProyectado],MATCH(1,(ejecuciones[Column1.codigoIndicador]=A209)*(ejecuciones[Column1.fechaDiligenciamiento]=_xlfn.MAXIFS(ejecuciones[Column1.fechaDiligenciamiento],ejecuciones[Column1.codigoIndicador],A209)),0)),0)</f>
        <v>0</v>
      </c>
      <c r="AH209" s="28"/>
      <c r="AI209" s="29" cm="1">
        <f t="array" ref="AI209">IFERROR(INDEX(ejecuciones[Column1.presupuestoEjecutado],MATCH(1,(ejecuciones[Column1.codigoIndicador]=A209)*(ejecuciones[Column1.fechaDiligenciamiento]=_xlfn.MAXIFS(ejecuciones[Column1.fechaDiligenciamiento],ejecuciones[Column1.codigoIndicador],A209)),0)),0)</f>
        <v>0</v>
      </c>
      <c r="AJ209" s="26">
        <f t="shared" si="31"/>
        <v>0</v>
      </c>
    </row>
    <row r="210" spans="1:36" ht="87" x14ac:dyDescent="0.35">
      <c r="A210" s="17">
        <v>209</v>
      </c>
      <c r="B210" s="18" t="s">
        <v>744</v>
      </c>
      <c r="C210" s="18" t="s">
        <v>29</v>
      </c>
      <c r="D210" s="18" t="s">
        <v>716</v>
      </c>
      <c r="E210" s="18" t="s">
        <v>667</v>
      </c>
      <c r="F210" s="18" t="s">
        <v>61</v>
      </c>
      <c r="G210" s="18" t="s">
        <v>605</v>
      </c>
      <c r="H210" s="18" t="s">
        <v>94</v>
      </c>
      <c r="I210" s="18">
        <v>243</v>
      </c>
      <c r="J210" s="18" t="s">
        <v>454</v>
      </c>
      <c r="K210" s="19">
        <v>1905021</v>
      </c>
      <c r="L210" s="20" t="s">
        <v>876</v>
      </c>
      <c r="M210" s="18" t="s">
        <v>1088</v>
      </c>
      <c r="N210" s="18" t="s">
        <v>1160</v>
      </c>
      <c r="O210" s="21">
        <v>60</v>
      </c>
      <c r="P210" s="21">
        <v>2023</v>
      </c>
      <c r="Q210" s="21" t="s">
        <v>242</v>
      </c>
      <c r="R210" s="22">
        <v>16</v>
      </c>
      <c r="S210" s="21">
        <v>62</v>
      </c>
      <c r="T210" s="23"/>
      <c r="U210" s="24">
        <f t="shared" si="24"/>
        <v>0</v>
      </c>
      <c r="V210" s="23"/>
      <c r="W210" s="24">
        <f t="shared" si="25"/>
        <v>0</v>
      </c>
      <c r="X210" s="23" cm="1">
        <f t="array" ref="X210">IFERROR(INDEX(ejecuciones[Column1.ejecutado],MATCH(1,(ejecuciones[Column1.codigoIndicador]=A210)*(ejecuciones[periodo avance]="Marzo"),0)),0)</f>
        <v>0</v>
      </c>
      <c r="Y210" s="23" cm="1">
        <f t="array" ref="Y210">IFERROR(INDEX(ejecuciones[Column1.ejecutado],MATCH(1,(ejecuciones[Column1.codigoIndicador]=A210)*(ejecuciones[periodo avance]="Junio"),0)),0)</f>
        <v>3</v>
      </c>
      <c r="Z210" s="23" cm="1">
        <f t="array" ref="Z210">IFERROR(INDEX(ejecuciones[Column1.ejecutado],MATCH(1,(ejecuciones[Column1.codigoIndicador]=A210)*(ejecuciones[periodo avance]="Septiembre"),0)),0)</f>
        <v>0</v>
      </c>
      <c r="AA210" s="23" cm="1">
        <f t="array" ref="AA210">IFERROR(INDEX(ejecuciones[Column1.ejecutado],MATCH(1,(ejecuciones[Column1.codigoIndicador]=A210)*(ejecuciones[periodo avance]="Diciembre"),0)),0)</f>
        <v>0</v>
      </c>
      <c r="AB210" s="25">
        <f t="shared" si="26"/>
        <v>3</v>
      </c>
      <c r="AC210" s="24">
        <f t="shared" si="27"/>
        <v>4.8387096774193547E-2</v>
      </c>
      <c r="AD210" s="25">
        <f t="shared" si="28"/>
        <v>3</v>
      </c>
      <c r="AE210" s="24">
        <f t="shared" si="29"/>
        <v>0.1875</v>
      </c>
      <c r="AF210" s="26">
        <f t="shared" si="30"/>
        <v>4.8387096774193547E-2</v>
      </c>
      <c r="AG210" s="27" cm="1">
        <f t="array" ref="AG210">IFERROR(INDEX(ejecuciones[Column1.presupuestoProyectado],MATCH(1,(ejecuciones[Column1.codigoIndicador]=A210)*(ejecuciones[Column1.fechaDiligenciamiento]=_xlfn.MAXIFS(ejecuciones[Column1.fechaDiligenciamiento],ejecuciones[Column1.codigoIndicador],A210)),0)),0)</f>
        <v>0</v>
      </c>
      <c r="AH210" s="28"/>
      <c r="AI210" s="29" cm="1">
        <f t="array" ref="AI210">IFERROR(INDEX(ejecuciones[Column1.presupuestoEjecutado],MATCH(1,(ejecuciones[Column1.codigoIndicador]=A210)*(ejecuciones[Column1.fechaDiligenciamiento]=_xlfn.MAXIFS(ejecuciones[Column1.fechaDiligenciamiento],ejecuciones[Column1.codigoIndicador],A210)),0)),0)</f>
        <v>0</v>
      </c>
      <c r="AJ210" s="26">
        <f t="shared" si="31"/>
        <v>0</v>
      </c>
    </row>
    <row r="211" spans="1:36" ht="101.5" x14ac:dyDescent="0.35">
      <c r="A211" s="17">
        <v>210</v>
      </c>
      <c r="B211" s="18" t="s">
        <v>744</v>
      </c>
      <c r="C211" s="18" t="s">
        <v>29</v>
      </c>
      <c r="D211" s="18" t="s">
        <v>716</v>
      </c>
      <c r="E211" s="18" t="s">
        <v>667</v>
      </c>
      <c r="F211" s="18" t="s">
        <v>61</v>
      </c>
      <c r="G211" s="18" t="s">
        <v>605</v>
      </c>
      <c r="H211" s="18" t="s">
        <v>94</v>
      </c>
      <c r="I211" s="18">
        <v>244</v>
      </c>
      <c r="J211" s="18" t="s">
        <v>455</v>
      </c>
      <c r="K211" s="19">
        <v>1905050</v>
      </c>
      <c r="L211" s="20" t="s">
        <v>752</v>
      </c>
      <c r="M211" s="18" t="s">
        <v>964</v>
      </c>
      <c r="N211" s="18" t="s">
        <v>1160</v>
      </c>
      <c r="O211" s="21">
        <v>120</v>
      </c>
      <c r="P211" s="21">
        <v>2023</v>
      </c>
      <c r="Q211" s="21" t="s">
        <v>242</v>
      </c>
      <c r="R211" s="22">
        <v>120</v>
      </c>
      <c r="S211" s="21">
        <v>460</v>
      </c>
      <c r="T211" s="23"/>
      <c r="U211" s="24">
        <f t="shared" si="24"/>
        <v>0</v>
      </c>
      <c r="V211" s="23"/>
      <c r="W211" s="24">
        <f t="shared" si="25"/>
        <v>0</v>
      </c>
      <c r="X211" s="23" cm="1">
        <f t="array" ref="X211">IFERROR(INDEX(ejecuciones[Column1.ejecutado],MATCH(1,(ejecuciones[Column1.codigoIndicador]=A211)*(ejecuciones[periodo avance]="Marzo"),0)),0)</f>
        <v>5</v>
      </c>
      <c r="Y211" s="23" cm="1">
        <f t="array" ref="Y211">IFERROR(INDEX(ejecuciones[Column1.ejecutado],MATCH(1,(ejecuciones[Column1.codigoIndicador]=A211)*(ejecuciones[periodo avance]="Junio"),0)),0)</f>
        <v>41</v>
      </c>
      <c r="Z211" s="23" cm="1">
        <f t="array" ref="Z211">IFERROR(INDEX(ejecuciones[Column1.ejecutado],MATCH(1,(ejecuciones[Column1.codigoIndicador]=A211)*(ejecuciones[periodo avance]="Septiembre"),0)),0)</f>
        <v>0</v>
      </c>
      <c r="AA211" s="23" cm="1">
        <f t="array" ref="AA211">IFERROR(INDEX(ejecuciones[Column1.ejecutado],MATCH(1,(ejecuciones[Column1.codigoIndicador]=A211)*(ejecuciones[periodo avance]="Diciembre"),0)),0)</f>
        <v>0</v>
      </c>
      <c r="AB211" s="25">
        <f t="shared" si="26"/>
        <v>46</v>
      </c>
      <c r="AC211" s="24">
        <f t="shared" si="27"/>
        <v>0.1</v>
      </c>
      <c r="AD211" s="25">
        <f t="shared" si="28"/>
        <v>46</v>
      </c>
      <c r="AE211" s="24">
        <f t="shared" si="29"/>
        <v>0.38333333333333336</v>
      </c>
      <c r="AF211" s="26">
        <f t="shared" si="30"/>
        <v>0.1</v>
      </c>
      <c r="AG211" s="27" cm="1">
        <f t="array" ref="AG211">IFERROR(INDEX(ejecuciones[Column1.presupuestoProyectado],MATCH(1,(ejecuciones[Column1.codigoIndicador]=A211)*(ejecuciones[Column1.fechaDiligenciamiento]=_xlfn.MAXIFS(ejecuciones[Column1.fechaDiligenciamiento],ejecuciones[Column1.codigoIndicador],A211)),0)),0)</f>
        <v>0</v>
      </c>
      <c r="AH211" s="28"/>
      <c r="AI211" s="29" cm="1">
        <f t="array" ref="AI211">IFERROR(INDEX(ejecuciones[Column1.presupuestoEjecutado],MATCH(1,(ejecuciones[Column1.codigoIndicador]=A211)*(ejecuciones[Column1.fechaDiligenciamiento]=_xlfn.MAXIFS(ejecuciones[Column1.fechaDiligenciamiento],ejecuciones[Column1.codigoIndicador],A211)),0)),0)</f>
        <v>0</v>
      </c>
      <c r="AJ211" s="26">
        <f t="shared" si="31"/>
        <v>0</v>
      </c>
    </row>
    <row r="212" spans="1:36" ht="87" x14ac:dyDescent="0.35">
      <c r="A212" s="17">
        <v>211</v>
      </c>
      <c r="B212" s="18" t="s">
        <v>744</v>
      </c>
      <c r="C212" s="18" t="s">
        <v>29</v>
      </c>
      <c r="D212" s="18" t="s">
        <v>716</v>
      </c>
      <c r="E212" s="18" t="s">
        <v>667</v>
      </c>
      <c r="F212" s="18" t="s">
        <v>61</v>
      </c>
      <c r="G212" s="18" t="s">
        <v>605</v>
      </c>
      <c r="H212" s="18" t="s">
        <v>94</v>
      </c>
      <c r="I212" s="18">
        <v>245</v>
      </c>
      <c r="J212" s="18" t="s">
        <v>456</v>
      </c>
      <c r="K212" s="19">
        <v>1905054</v>
      </c>
      <c r="L212" s="20" t="s">
        <v>877</v>
      </c>
      <c r="M212" s="18" t="s">
        <v>1089</v>
      </c>
      <c r="N212" s="18" t="s">
        <v>1160</v>
      </c>
      <c r="O212" s="21">
        <v>3</v>
      </c>
      <c r="P212" s="21">
        <v>2023</v>
      </c>
      <c r="Q212" s="21" t="s">
        <v>243</v>
      </c>
      <c r="R212" s="22">
        <v>3</v>
      </c>
      <c r="S212" s="21">
        <v>12</v>
      </c>
      <c r="T212" s="23"/>
      <c r="U212" s="24">
        <f t="shared" si="24"/>
        <v>0</v>
      </c>
      <c r="V212" s="23"/>
      <c r="W212" s="24">
        <f t="shared" si="25"/>
        <v>0</v>
      </c>
      <c r="X212" s="23" cm="1">
        <f t="array" ref="X212">IFERROR(INDEX(ejecuciones[Column1.ejecutado],MATCH(1,(ejecuciones[Column1.codigoIndicador]=A212)*(ejecuciones[periodo avance]="Marzo"),0)),0)</f>
        <v>0</v>
      </c>
      <c r="Y212" s="23" cm="1">
        <f t="array" ref="Y212">IFERROR(INDEX(ejecuciones[Column1.ejecutado],MATCH(1,(ejecuciones[Column1.codigoIndicador]=A212)*(ejecuciones[periodo avance]="Junio"),0)),0)</f>
        <v>1</v>
      </c>
      <c r="Z212" s="23" cm="1">
        <f t="array" ref="Z212">IFERROR(INDEX(ejecuciones[Column1.ejecutado],MATCH(1,(ejecuciones[Column1.codigoIndicador]=A212)*(ejecuciones[periodo avance]="Septiembre"),0)),0)</f>
        <v>0</v>
      </c>
      <c r="AA212" s="23" cm="1">
        <f t="array" ref="AA212">IFERROR(INDEX(ejecuciones[Column1.ejecutado],MATCH(1,(ejecuciones[Column1.codigoIndicador]=A212)*(ejecuciones[periodo avance]="Diciembre"),0)),0)</f>
        <v>0</v>
      </c>
      <c r="AB212" s="25">
        <f t="shared" si="26"/>
        <v>1</v>
      </c>
      <c r="AC212" s="24">
        <f t="shared" si="27"/>
        <v>8.3333333333333329E-2</v>
      </c>
      <c r="AD212" s="25">
        <f t="shared" si="28"/>
        <v>1</v>
      </c>
      <c r="AE212" s="24">
        <f t="shared" si="29"/>
        <v>0.33333333333333331</v>
      </c>
      <c r="AF212" s="26">
        <f t="shared" si="30"/>
        <v>8.3333333333333329E-2</v>
      </c>
      <c r="AG212" s="27" cm="1">
        <f t="array" ref="AG212">IFERROR(INDEX(ejecuciones[Column1.presupuestoProyectado],MATCH(1,(ejecuciones[Column1.codigoIndicador]=A212)*(ejecuciones[Column1.fechaDiligenciamiento]=_xlfn.MAXIFS(ejecuciones[Column1.fechaDiligenciamiento],ejecuciones[Column1.codigoIndicador],A212)),0)),0)</f>
        <v>0</v>
      </c>
      <c r="AH212" s="28"/>
      <c r="AI212" s="29" cm="1">
        <f t="array" ref="AI212">IFERROR(INDEX(ejecuciones[Column1.presupuestoEjecutado],MATCH(1,(ejecuciones[Column1.codigoIndicador]=A212)*(ejecuciones[Column1.fechaDiligenciamiento]=_xlfn.MAXIFS(ejecuciones[Column1.fechaDiligenciamiento],ejecuciones[Column1.codigoIndicador],A212)),0)),0)</f>
        <v>0</v>
      </c>
      <c r="AJ212" s="26">
        <f t="shared" si="31"/>
        <v>0</v>
      </c>
    </row>
    <row r="213" spans="1:36" ht="87" x14ac:dyDescent="0.35">
      <c r="A213" s="17">
        <v>212</v>
      </c>
      <c r="B213" s="18" t="s">
        <v>744</v>
      </c>
      <c r="C213" s="18" t="s">
        <v>29</v>
      </c>
      <c r="D213" s="18" t="s">
        <v>716</v>
      </c>
      <c r="E213" s="18" t="s">
        <v>667</v>
      </c>
      <c r="F213" s="18" t="s">
        <v>61</v>
      </c>
      <c r="G213" s="18" t="s">
        <v>605</v>
      </c>
      <c r="H213" s="18" t="s">
        <v>94</v>
      </c>
      <c r="I213" s="18">
        <v>246</v>
      </c>
      <c r="J213" s="18" t="s">
        <v>457</v>
      </c>
      <c r="K213" s="19">
        <v>1905050</v>
      </c>
      <c r="L213" s="20" t="s">
        <v>752</v>
      </c>
      <c r="M213" s="18" t="s">
        <v>964</v>
      </c>
      <c r="N213" s="18" t="s">
        <v>1160</v>
      </c>
      <c r="O213" s="21">
        <v>120</v>
      </c>
      <c r="P213" s="21">
        <v>2023</v>
      </c>
      <c r="Q213" s="21" t="s">
        <v>243</v>
      </c>
      <c r="R213" s="22">
        <v>90</v>
      </c>
      <c r="S213" s="21">
        <v>360</v>
      </c>
      <c r="T213" s="23"/>
      <c r="U213" s="24">
        <f t="shared" si="24"/>
        <v>0</v>
      </c>
      <c r="V213" s="23"/>
      <c r="W213" s="24">
        <f t="shared" si="25"/>
        <v>0</v>
      </c>
      <c r="X213" s="23" cm="1">
        <f t="array" ref="X213">IFERROR(INDEX(ejecuciones[Column1.ejecutado],MATCH(1,(ejecuciones[Column1.codigoIndicador]=A213)*(ejecuciones[periodo avance]="Marzo"),0)),0)</f>
        <v>0</v>
      </c>
      <c r="Y213" s="23" cm="1">
        <f t="array" ref="Y213">IFERROR(INDEX(ejecuciones[Column1.ejecutado],MATCH(1,(ejecuciones[Column1.codigoIndicador]=A213)*(ejecuciones[periodo avance]="Junio"),0)),0)</f>
        <v>20</v>
      </c>
      <c r="Z213" s="23" cm="1">
        <f t="array" ref="Z213">IFERROR(INDEX(ejecuciones[Column1.ejecutado],MATCH(1,(ejecuciones[Column1.codigoIndicador]=A213)*(ejecuciones[periodo avance]="Septiembre"),0)),0)</f>
        <v>0</v>
      </c>
      <c r="AA213" s="23" cm="1">
        <f t="array" ref="AA213">IFERROR(INDEX(ejecuciones[Column1.ejecutado],MATCH(1,(ejecuciones[Column1.codigoIndicador]=A213)*(ejecuciones[periodo avance]="Diciembre"),0)),0)</f>
        <v>0</v>
      </c>
      <c r="AB213" s="25">
        <f t="shared" si="26"/>
        <v>20</v>
      </c>
      <c r="AC213" s="24">
        <f t="shared" si="27"/>
        <v>5.5555555555555552E-2</v>
      </c>
      <c r="AD213" s="25">
        <f t="shared" si="28"/>
        <v>20</v>
      </c>
      <c r="AE213" s="24">
        <f t="shared" si="29"/>
        <v>0.22222222222222221</v>
      </c>
      <c r="AF213" s="26">
        <f t="shared" si="30"/>
        <v>5.5555555555555552E-2</v>
      </c>
      <c r="AG213" s="27" cm="1">
        <f t="array" ref="AG213">IFERROR(INDEX(ejecuciones[Column1.presupuestoProyectado],MATCH(1,(ejecuciones[Column1.codigoIndicador]=A213)*(ejecuciones[Column1.fechaDiligenciamiento]=_xlfn.MAXIFS(ejecuciones[Column1.fechaDiligenciamiento],ejecuciones[Column1.codigoIndicador],A213)),0)),0)</f>
        <v>0</v>
      </c>
      <c r="AH213" s="28"/>
      <c r="AI213" s="29" cm="1">
        <f t="array" ref="AI213">IFERROR(INDEX(ejecuciones[Column1.presupuestoEjecutado],MATCH(1,(ejecuciones[Column1.codigoIndicador]=A213)*(ejecuciones[Column1.fechaDiligenciamiento]=_xlfn.MAXIFS(ejecuciones[Column1.fechaDiligenciamiento],ejecuciones[Column1.codigoIndicador],A213)),0)),0)</f>
        <v>0</v>
      </c>
      <c r="AJ213" s="26">
        <f t="shared" si="31"/>
        <v>0</v>
      </c>
    </row>
    <row r="214" spans="1:36" ht="130.5" x14ac:dyDescent="0.35">
      <c r="A214" s="17">
        <v>213</v>
      </c>
      <c r="B214" s="18" t="s">
        <v>744</v>
      </c>
      <c r="C214" s="18" t="s">
        <v>29</v>
      </c>
      <c r="D214" s="18" t="s">
        <v>716</v>
      </c>
      <c r="E214" s="18" t="s">
        <v>667</v>
      </c>
      <c r="F214" s="18" t="s">
        <v>61</v>
      </c>
      <c r="G214" s="18" t="s">
        <v>605</v>
      </c>
      <c r="H214" s="18" t="s">
        <v>94</v>
      </c>
      <c r="I214" s="18">
        <v>247</v>
      </c>
      <c r="J214" s="18" t="s">
        <v>458</v>
      </c>
      <c r="K214" s="19">
        <v>1905050</v>
      </c>
      <c r="L214" s="20" t="s">
        <v>752</v>
      </c>
      <c r="M214" s="18" t="s">
        <v>964</v>
      </c>
      <c r="N214" s="18" t="s">
        <v>1160</v>
      </c>
      <c r="O214" s="21">
        <v>120</v>
      </c>
      <c r="P214" s="21">
        <v>2023</v>
      </c>
      <c r="Q214" s="21" t="s">
        <v>242</v>
      </c>
      <c r="R214" s="22">
        <v>120</v>
      </c>
      <c r="S214" s="21">
        <v>460</v>
      </c>
      <c r="T214" s="23"/>
      <c r="U214" s="24">
        <f t="shared" si="24"/>
        <v>0</v>
      </c>
      <c r="V214" s="23"/>
      <c r="W214" s="24">
        <f t="shared" si="25"/>
        <v>0</v>
      </c>
      <c r="X214" s="23" cm="1">
        <f t="array" ref="X214">IFERROR(INDEX(ejecuciones[Column1.ejecutado],MATCH(1,(ejecuciones[Column1.codigoIndicador]=A214)*(ejecuciones[periodo avance]="Marzo"),0)),0)</f>
        <v>40</v>
      </c>
      <c r="Y214" s="23" cm="1">
        <f t="array" ref="Y214">IFERROR(INDEX(ejecuciones[Column1.ejecutado],MATCH(1,(ejecuciones[Column1.codigoIndicador]=A214)*(ejecuciones[periodo avance]="Junio"),0)),0)</f>
        <v>12</v>
      </c>
      <c r="Z214" s="23" cm="1">
        <f t="array" ref="Z214">IFERROR(INDEX(ejecuciones[Column1.ejecutado],MATCH(1,(ejecuciones[Column1.codigoIndicador]=A214)*(ejecuciones[periodo avance]="Septiembre"),0)),0)</f>
        <v>0</v>
      </c>
      <c r="AA214" s="23" cm="1">
        <f t="array" ref="AA214">IFERROR(INDEX(ejecuciones[Column1.ejecutado],MATCH(1,(ejecuciones[Column1.codigoIndicador]=A214)*(ejecuciones[periodo avance]="Diciembre"),0)),0)</f>
        <v>0</v>
      </c>
      <c r="AB214" s="25">
        <f t="shared" si="26"/>
        <v>52</v>
      </c>
      <c r="AC214" s="24">
        <f t="shared" si="27"/>
        <v>0.11304347826086956</v>
      </c>
      <c r="AD214" s="25">
        <f t="shared" si="28"/>
        <v>52</v>
      </c>
      <c r="AE214" s="24">
        <f t="shared" si="29"/>
        <v>0.43333333333333335</v>
      </c>
      <c r="AF214" s="26">
        <f t="shared" si="30"/>
        <v>0.11304347826086956</v>
      </c>
      <c r="AG214" s="27" cm="1">
        <f t="array" ref="AG214">IFERROR(INDEX(ejecuciones[Column1.presupuestoProyectado],MATCH(1,(ejecuciones[Column1.codigoIndicador]=A214)*(ejecuciones[Column1.fechaDiligenciamiento]=_xlfn.MAXIFS(ejecuciones[Column1.fechaDiligenciamiento],ejecuciones[Column1.codigoIndicador],A214)),0)),0)</f>
        <v>0</v>
      </c>
      <c r="AH214" s="28"/>
      <c r="AI214" s="29" cm="1">
        <f t="array" ref="AI214">IFERROR(INDEX(ejecuciones[Column1.presupuestoEjecutado],MATCH(1,(ejecuciones[Column1.codigoIndicador]=A214)*(ejecuciones[Column1.fechaDiligenciamiento]=_xlfn.MAXIFS(ejecuciones[Column1.fechaDiligenciamiento],ejecuciones[Column1.codigoIndicador],A214)),0)),0)</f>
        <v>0</v>
      </c>
      <c r="AJ214" s="26">
        <f t="shared" si="31"/>
        <v>0</v>
      </c>
    </row>
    <row r="215" spans="1:36" ht="87" x14ac:dyDescent="0.35">
      <c r="A215" s="17">
        <v>214</v>
      </c>
      <c r="B215" s="18" t="s">
        <v>744</v>
      </c>
      <c r="C215" s="18" t="s">
        <v>29</v>
      </c>
      <c r="D215" s="18" t="s">
        <v>716</v>
      </c>
      <c r="E215" s="18" t="s">
        <v>667</v>
      </c>
      <c r="F215" s="18" t="s">
        <v>61</v>
      </c>
      <c r="G215" s="18" t="s">
        <v>605</v>
      </c>
      <c r="H215" s="18" t="s">
        <v>94</v>
      </c>
      <c r="I215" s="18">
        <v>248</v>
      </c>
      <c r="J215" s="18" t="s">
        <v>459</v>
      </c>
      <c r="K215" s="19">
        <v>1905021</v>
      </c>
      <c r="L215" s="20" t="s">
        <v>876</v>
      </c>
      <c r="M215" s="18" t="s">
        <v>1088</v>
      </c>
      <c r="N215" s="18" t="s">
        <v>1160</v>
      </c>
      <c r="O215" s="21">
        <v>45</v>
      </c>
      <c r="P215" s="21">
        <v>2023</v>
      </c>
      <c r="Q215" s="21" t="s">
        <v>242</v>
      </c>
      <c r="R215" s="22">
        <v>20</v>
      </c>
      <c r="S215" s="21">
        <v>90</v>
      </c>
      <c r="T215" s="23"/>
      <c r="U215" s="24">
        <f t="shared" si="24"/>
        <v>0</v>
      </c>
      <c r="V215" s="23"/>
      <c r="W215" s="24">
        <f t="shared" si="25"/>
        <v>0</v>
      </c>
      <c r="X215" s="23" cm="1">
        <f t="array" ref="X215">IFERROR(INDEX(ejecuciones[Column1.ejecutado],MATCH(1,(ejecuciones[Column1.codigoIndicador]=A215)*(ejecuciones[periodo avance]="Marzo"),0)),0)</f>
        <v>0</v>
      </c>
      <c r="Y215" s="23" cm="1">
        <f t="array" ref="Y215">IFERROR(INDEX(ejecuciones[Column1.ejecutado],MATCH(1,(ejecuciones[Column1.codigoIndicador]=A215)*(ejecuciones[periodo avance]="Junio"),0)),0)</f>
        <v>9</v>
      </c>
      <c r="Z215" s="23" cm="1">
        <f t="array" ref="Z215">IFERROR(INDEX(ejecuciones[Column1.ejecutado],MATCH(1,(ejecuciones[Column1.codigoIndicador]=A215)*(ejecuciones[periodo avance]="Septiembre"),0)),0)</f>
        <v>0</v>
      </c>
      <c r="AA215" s="23" cm="1">
        <f t="array" ref="AA215">IFERROR(INDEX(ejecuciones[Column1.ejecutado],MATCH(1,(ejecuciones[Column1.codigoIndicador]=A215)*(ejecuciones[periodo avance]="Diciembre"),0)),0)</f>
        <v>0</v>
      </c>
      <c r="AB215" s="25">
        <f t="shared" si="26"/>
        <v>9</v>
      </c>
      <c r="AC215" s="24">
        <f t="shared" si="27"/>
        <v>0.1</v>
      </c>
      <c r="AD215" s="25">
        <f t="shared" si="28"/>
        <v>9</v>
      </c>
      <c r="AE215" s="24">
        <f t="shared" si="29"/>
        <v>0.45</v>
      </c>
      <c r="AF215" s="26">
        <f t="shared" si="30"/>
        <v>0.1</v>
      </c>
      <c r="AG215" s="27" cm="1">
        <f t="array" ref="AG215">IFERROR(INDEX(ejecuciones[Column1.presupuestoProyectado],MATCH(1,(ejecuciones[Column1.codigoIndicador]=A215)*(ejecuciones[Column1.fechaDiligenciamiento]=_xlfn.MAXIFS(ejecuciones[Column1.fechaDiligenciamiento],ejecuciones[Column1.codigoIndicador],A215)),0)),0)</f>
        <v>0</v>
      </c>
      <c r="AH215" s="28"/>
      <c r="AI215" s="29" cm="1">
        <f t="array" ref="AI215">IFERROR(INDEX(ejecuciones[Column1.presupuestoEjecutado],MATCH(1,(ejecuciones[Column1.codigoIndicador]=A215)*(ejecuciones[Column1.fechaDiligenciamiento]=_xlfn.MAXIFS(ejecuciones[Column1.fechaDiligenciamiento],ejecuciones[Column1.codigoIndicador],A215)),0)),0)</f>
        <v>0</v>
      </c>
      <c r="AJ215" s="26">
        <f t="shared" si="31"/>
        <v>0</v>
      </c>
    </row>
    <row r="216" spans="1:36" ht="159.5" x14ac:dyDescent="0.35">
      <c r="A216" s="17">
        <v>215</v>
      </c>
      <c r="B216" s="18" t="s">
        <v>744</v>
      </c>
      <c r="C216" s="18" t="s">
        <v>29</v>
      </c>
      <c r="D216" s="18" t="s">
        <v>716</v>
      </c>
      <c r="E216" s="18" t="s">
        <v>667</v>
      </c>
      <c r="F216" s="18" t="s">
        <v>61</v>
      </c>
      <c r="G216" s="18" t="s">
        <v>605</v>
      </c>
      <c r="H216" s="18" t="s">
        <v>95</v>
      </c>
      <c r="I216" s="18">
        <v>249</v>
      </c>
      <c r="J216" s="18" t="s">
        <v>443</v>
      </c>
      <c r="K216" s="19">
        <v>1906041</v>
      </c>
      <c r="L216" s="20" t="s">
        <v>752</v>
      </c>
      <c r="M216" s="18" t="s">
        <v>964</v>
      </c>
      <c r="N216" s="18" t="s">
        <v>1160</v>
      </c>
      <c r="O216" s="21">
        <v>180</v>
      </c>
      <c r="P216" s="21">
        <v>2023</v>
      </c>
      <c r="Q216" s="21" t="s">
        <v>240</v>
      </c>
      <c r="R216" s="22">
        <v>90</v>
      </c>
      <c r="S216" s="21">
        <v>360</v>
      </c>
      <c r="T216" s="23"/>
      <c r="U216" s="24">
        <f t="shared" si="24"/>
        <v>0</v>
      </c>
      <c r="V216" s="23"/>
      <c r="W216" s="24">
        <f t="shared" si="25"/>
        <v>0</v>
      </c>
      <c r="X216" s="23" cm="1">
        <f t="array" ref="X216">IFERROR(INDEX(ejecuciones[Column1.ejecutado],MATCH(1,(ejecuciones[Column1.codigoIndicador]=A216)*(ejecuciones[periodo avance]="Marzo"),0)),0)</f>
        <v>46</v>
      </c>
      <c r="Y216" s="23" cm="1">
        <f t="array" ref="Y216">IFERROR(INDEX(ejecuciones[Column1.ejecutado],MATCH(1,(ejecuciones[Column1.codigoIndicador]=A216)*(ejecuciones[periodo avance]="Junio"),0)),0)</f>
        <v>82</v>
      </c>
      <c r="Z216" s="23" cm="1">
        <f t="array" ref="Z216">IFERROR(INDEX(ejecuciones[Column1.ejecutado],MATCH(1,(ejecuciones[Column1.codigoIndicador]=A216)*(ejecuciones[periodo avance]="Septiembre"),0)),0)</f>
        <v>0</v>
      </c>
      <c r="AA216" s="23" cm="1">
        <f t="array" ref="AA216">IFERROR(INDEX(ejecuciones[Column1.ejecutado],MATCH(1,(ejecuciones[Column1.codigoIndicador]=A216)*(ejecuciones[periodo avance]="Diciembre"),0)),0)</f>
        <v>0</v>
      </c>
      <c r="AB216" s="25">
        <f t="shared" si="26"/>
        <v>128</v>
      </c>
      <c r="AC216" s="24">
        <f t="shared" si="27"/>
        <v>0.35555555555555557</v>
      </c>
      <c r="AD216" s="25">
        <f t="shared" si="28"/>
        <v>128</v>
      </c>
      <c r="AE216" s="24">
        <f t="shared" si="29"/>
        <v>1.4222222222222223</v>
      </c>
      <c r="AF216" s="26">
        <f t="shared" si="30"/>
        <v>0.35555555555555557</v>
      </c>
      <c r="AG216" s="27" cm="1">
        <f t="array" ref="AG216">IFERROR(INDEX(ejecuciones[Column1.presupuestoProyectado],MATCH(1,(ejecuciones[Column1.codigoIndicador]=A216)*(ejecuciones[Column1.fechaDiligenciamiento]=_xlfn.MAXIFS(ejecuciones[Column1.fechaDiligenciamiento],ejecuciones[Column1.codigoIndicador],A216)),0)),0)</f>
        <v>0</v>
      </c>
      <c r="AH216" s="28"/>
      <c r="AI216" s="29" cm="1">
        <f t="array" ref="AI216">IFERROR(INDEX(ejecuciones[Column1.presupuestoEjecutado],MATCH(1,(ejecuciones[Column1.codigoIndicador]=A216)*(ejecuciones[Column1.fechaDiligenciamiento]=_xlfn.MAXIFS(ejecuciones[Column1.fechaDiligenciamiento],ejecuciones[Column1.codigoIndicador],A216)),0)),0)</f>
        <v>0</v>
      </c>
      <c r="AJ216" s="26">
        <f t="shared" si="31"/>
        <v>0</v>
      </c>
    </row>
    <row r="217" spans="1:36" ht="72.5" x14ac:dyDescent="0.35">
      <c r="A217" s="17">
        <v>216</v>
      </c>
      <c r="B217" s="18" t="s">
        <v>744</v>
      </c>
      <c r="C217" s="18" t="s">
        <v>29</v>
      </c>
      <c r="D217" s="18" t="s">
        <v>716</v>
      </c>
      <c r="E217" s="18" t="s">
        <v>667</v>
      </c>
      <c r="F217" s="18" t="s">
        <v>61</v>
      </c>
      <c r="G217" s="18" t="s">
        <v>605</v>
      </c>
      <c r="H217" s="18" t="s">
        <v>95</v>
      </c>
      <c r="I217" s="18">
        <v>250</v>
      </c>
      <c r="J217" s="18" t="s">
        <v>460</v>
      </c>
      <c r="K217" s="19" t="s">
        <v>177</v>
      </c>
      <c r="L217" s="20" t="s">
        <v>878</v>
      </c>
      <c r="M217" s="18" t="s">
        <v>1090</v>
      </c>
      <c r="N217" s="18" t="s">
        <v>1160</v>
      </c>
      <c r="O217" s="21">
        <v>9805</v>
      </c>
      <c r="P217" s="21">
        <v>2023</v>
      </c>
      <c r="Q217" s="21" t="s">
        <v>240</v>
      </c>
      <c r="R217" s="22">
        <v>9000</v>
      </c>
      <c r="S217" s="21">
        <v>36000</v>
      </c>
      <c r="T217" s="23"/>
      <c r="U217" s="24">
        <f t="shared" si="24"/>
        <v>0</v>
      </c>
      <c r="V217" s="23"/>
      <c r="W217" s="24">
        <f t="shared" si="25"/>
        <v>0</v>
      </c>
      <c r="X217" s="23" cm="1">
        <f t="array" ref="X217">IFERROR(INDEX(ejecuciones[Column1.ejecutado],MATCH(1,(ejecuciones[Column1.codigoIndicador]=A217)*(ejecuciones[periodo avance]="Marzo"),0)),0)</f>
        <v>2245</v>
      </c>
      <c r="Y217" s="23" cm="1">
        <f t="array" ref="Y217">IFERROR(INDEX(ejecuciones[Column1.ejecutado],MATCH(1,(ejecuciones[Column1.codigoIndicador]=A217)*(ejecuciones[periodo avance]="Junio"),0)),0)</f>
        <v>3101</v>
      </c>
      <c r="Z217" s="23" cm="1">
        <f t="array" ref="Z217">IFERROR(INDEX(ejecuciones[Column1.ejecutado],MATCH(1,(ejecuciones[Column1.codigoIndicador]=A217)*(ejecuciones[periodo avance]="Septiembre"),0)),0)</f>
        <v>0</v>
      </c>
      <c r="AA217" s="23" cm="1">
        <f t="array" ref="AA217">IFERROR(INDEX(ejecuciones[Column1.ejecutado],MATCH(1,(ejecuciones[Column1.codigoIndicador]=A217)*(ejecuciones[periodo avance]="Diciembre"),0)),0)</f>
        <v>0</v>
      </c>
      <c r="AB217" s="25">
        <f t="shared" si="26"/>
        <v>5346</v>
      </c>
      <c r="AC217" s="24">
        <f t="shared" si="27"/>
        <v>0.14849999999999999</v>
      </c>
      <c r="AD217" s="25">
        <f t="shared" si="28"/>
        <v>5346</v>
      </c>
      <c r="AE217" s="24">
        <f t="shared" si="29"/>
        <v>0.59399999999999997</v>
      </c>
      <c r="AF217" s="26">
        <f t="shared" si="30"/>
        <v>0.14849999999999999</v>
      </c>
      <c r="AG217" s="27" cm="1">
        <f t="array" ref="AG217">IFERROR(INDEX(ejecuciones[Column1.presupuestoProyectado],MATCH(1,(ejecuciones[Column1.codigoIndicador]=A217)*(ejecuciones[Column1.fechaDiligenciamiento]=_xlfn.MAXIFS(ejecuciones[Column1.fechaDiligenciamiento],ejecuciones[Column1.codigoIndicador],A217)),0)),0)</f>
        <v>0</v>
      </c>
      <c r="AH217" s="28"/>
      <c r="AI217" s="29" cm="1">
        <f t="array" ref="AI217">IFERROR(INDEX(ejecuciones[Column1.presupuestoEjecutado],MATCH(1,(ejecuciones[Column1.codigoIndicador]=A217)*(ejecuciones[Column1.fechaDiligenciamiento]=_xlfn.MAXIFS(ejecuciones[Column1.fechaDiligenciamiento],ejecuciones[Column1.codigoIndicador],A217)),0)),0)</f>
        <v>0</v>
      </c>
      <c r="AJ217" s="26">
        <f t="shared" si="31"/>
        <v>0</v>
      </c>
    </row>
    <row r="218" spans="1:36" ht="72.5" x14ac:dyDescent="0.35">
      <c r="A218" s="17">
        <v>217</v>
      </c>
      <c r="B218" s="18" t="s">
        <v>744</v>
      </c>
      <c r="C218" s="18" t="s">
        <v>29</v>
      </c>
      <c r="D218" s="18" t="s">
        <v>716</v>
      </c>
      <c r="E218" s="18" t="s">
        <v>667</v>
      </c>
      <c r="F218" s="18" t="s">
        <v>61</v>
      </c>
      <c r="G218" s="18" t="s">
        <v>605</v>
      </c>
      <c r="H218" s="18" t="s">
        <v>96</v>
      </c>
      <c r="I218" s="18">
        <v>251</v>
      </c>
      <c r="J218" s="18" t="s">
        <v>461</v>
      </c>
      <c r="K218" s="19">
        <v>1905050</v>
      </c>
      <c r="L218" s="20" t="s">
        <v>752</v>
      </c>
      <c r="M218" s="18" t="s">
        <v>964</v>
      </c>
      <c r="N218" s="18" t="s">
        <v>1160</v>
      </c>
      <c r="O218" s="21">
        <v>135</v>
      </c>
      <c r="P218" s="21">
        <v>2023</v>
      </c>
      <c r="Q218" s="21" t="s">
        <v>244</v>
      </c>
      <c r="R218" s="22">
        <v>135</v>
      </c>
      <c r="S218" s="21">
        <v>540</v>
      </c>
      <c r="T218" s="23"/>
      <c r="U218" s="24">
        <f t="shared" si="24"/>
        <v>0</v>
      </c>
      <c r="V218" s="23"/>
      <c r="W218" s="24">
        <f t="shared" si="25"/>
        <v>0</v>
      </c>
      <c r="X218" s="23" cm="1">
        <f t="array" ref="X218">IFERROR(INDEX(ejecuciones[Column1.ejecutado],MATCH(1,(ejecuciones[Column1.codigoIndicador]=A218)*(ejecuciones[periodo avance]="Marzo"),0)),0)</f>
        <v>12</v>
      </c>
      <c r="Y218" s="23" cm="1">
        <f t="array" ref="Y218">IFERROR(INDEX(ejecuciones[Column1.ejecutado],MATCH(1,(ejecuciones[Column1.codigoIndicador]=A218)*(ejecuciones[periodo avance]="Junio"),0)),0)</f>
        <v>44</v>
      </c>
      <c r="Z218" s="23" cm="1">
        <f t="array" ref="Z218">IFERROR(INDEX(ejecuciones[Column1.ejecutado],MATCH(1,(ejecuciones[Column1.codigoIndicador]=A218)*(ejecuciones[periodo avance]="Septiembre"),0)),0)</f>
        <v>0</v>
      </c>
      <c r="AA218" s="23" cm="1">
        <f t="array" ref="AA218">IFERROR(INDEX(ejecuciones[Column1.ejecutado],MATCH(1,(ejecuciones[Column1.codigoIndicador]=A218)*(ejecuciones[periodo avance]="Diciembre"),0)),0)</f>
        <v>0</v>
      </c>
      <c r="AB218" s="25">
        <f t="shared" si="26"/>
        <v>56</v>
      </c>
      <c r="AC218" s="24">
        <f t="shared" si="27"/>
        <v>0.1037037037037037</v>
      </c>
      <c r="AD218" s="25">
        <f t="shared" si="28"/>
        <v>56</v>
      </c>
      <c r="AE218" s="24">
        <f t="shared" si="29"/>
        <v>0.4148148148148148</v>
      </c>
      <c r="AF218" s="26">
        <f t="shared" si="30"/>
        <v>0.1037037037037037</v>
      </c>
      <c r="AG218" s="27" cm="1">
        <f t="array" ref="AG218">IFERROR(INDEX(ejecuciones[Column1.presupuestoProyectado],MATCH(1,(ejecuciones[Column1.codigoIndicador]=A218)*(ejecuciones[Column1.fechaDiligenciamiento]=_xlfn.MAXIFS(ejecuciones[Column1.fechaDiligenciamiento],ejecuciones[Column1.codigoIndicador],A218)),0)),0)</f>
        <v>0</v>
      </c>
      <c r="AH218" s="28"/>
      <c r="AI218" s="29" cm="1">
        <f t="array" ref="AI218">IFERROR(INDEX(ejecuciones[Column1.presupuestoEjecutado],MATCH(1,(ejecuciones[Column1.codigoIndicador]=A218)*(ejecuciones[Column1.fechaDiligenciamiento]=_xlfn.MAXIFS(ejecuciones[Column1.fechaDiligenciamiento],ejecuciones[Column1.codigoIndicador],A218)),0)),0)</f>
        <v>0</v>
      </c>
      <c r="AJ218" s="26">
        <f t="shared" si="31"/>
        <v>0</v>
      </c>
    </row>
    <row r="219" spans="1:36" ht="72.5" x14ac:dyDescent="0.35">
      <c r="A219" s="17">
        <v>218</v>
      </c>
      <c r="B219" s="18" t="s">
        <v>744</v>
      </c>
      <c r="C219" s="18" t="s">
        <v>29</v>
      </c>
      <c r="D219" s="18" t="s">
        <v>716</v>
      </c>
      <c r="E219" s="18" t="s">
        <v>667</v>
      </c>
      <c r="F219" s="18" t="s">
        <v>61</v>
      </c>
      <c r="G219" s="18" t="s">
        <v>605</v>
      </c>
      <c r="H219" s="18" t="s">
        <v>97</v>
      </c>
      <c r="I219" s="18">
        <v>252</v>
      </c>
      <c r="J219" s="18" t="s">
        <v>461</v>
      </c>
      <c r="K219" s="19">
        <v>1905050</v>
      </c>
      <c r="L219" s="20" t="s">
        <v>752</v>
      </c>
      <c r="M219" s="18" t="s">
        <v>964</v>
      </c>
      <c r="N219" s="18" t="s">
        <v>1160</v>
      </c>
      <c r="O219" s="21">
        <v>135</v>
      </c>
      <c r="P219" s="21">
        <v>2023</v>
      </c>
      <c r="Q219" s="21" t="s">
        <v>244</v>
      </c>
      <c r="R219" s="22">
        <v>135</v>
      </c>
      <c r="S219" s="21">
        <v>540</v>
      </c>
      <c r="T219" s="23"/>
      <c r="U219" s="24">
        <f t="shared" si="24"/>
        <v>0</v>
      </c>
      <c r="V219" s="23"/>
      <c r="W219" s="24">
        <f t="shared" si="25"/>
        <v>0</v>
      </c>
      <c r="X219" s="23" cm="1">
        <f t="array" ref="X219">IFERROR(INDEX(ejecuciones[Column1.ejecutado],MATCH(1,(ejecuciones[Column1.codigoIndicador]=A219)*(ejecuciones[periodo avance]="Marzo"),0)),0)</f>
        <v>12</v>
      </c>
      <c r="Y219" s="23" cm="1">
        <f t="array" ref="Y219">IFERROR(INDEX(ejecuciones[Column1.ejecutado],MATCH(1,(ejecuciones[Column1.codigoIndicador]=A219)*(ejecuciones[periodo avance]="Junio"),0)),0)</f>
        <v>44</v>
      </c>
      <c r="Z219" s="23" cm="1">
        <f t="array" ref="Z219">IFERROR(INDEX(ejecuciones[Column1.ejecutado],MATCH(1,(ejecuciones[Column1.codigoIndicador]=A219)*(ejecuciones[periodo avance]="Septiembre"),0)),0)</f>
        <v>0</v>
      </c>
      <c r="AA219" s="23" cm="1">
        <f t="array" ref="AA219">IFERROR(INDEX(ejecuciones[Column1.ejecutado],MATCH(1,(ejecuciones[Column1.codigoIndicador]=A219)*(ejecuciones[periodo avance]="Diciembre"),0)),0)</f>
        <v>0</v>
      </c>
      <c r="AB219" s="25">
        <f t="shared" si="26"/>
        <v>56</v>
      </c>
      <c r="AC219" s="24">
        <f t="shared" si="27"/>
        <v>0.1037037037037037</v>
      </c>
      <c r="AD219" s="25">
        <f t="shared" si="28"/>
        <v>56</v>
      </c>
      <c r="AE219" s="24">
        <f t="shared" si="29"/>
        <v>0.4148148148148148</v>
      </c>
      <c r="AF219" s="26">
        <f t="shared" si="30"/>
        <v>0.1037037037037037</v>
      </c>
      <c r="AG219" s="27" cm="1">
        <f t="array" ref="AG219">IFERROR(INDEX(ejecuciones[Column1.presupuestoProyectado],MATCH(1,(ejecuciones[Column1.codigoIndicador]=A219)*(ejecuciones[Column1.fechaDiligenciamiento]=_xlfn.MAXIFS(ejecuciones[Column1.fechaDiligenciamiento],ejecuciones[Column1.codigoIndicador],A219)),0)),0)</f>
        <v>0</v>
      </c>
      <c r="AH219" s="28"/>
      <c r="AI219" s="29" cm="1">
        <f t="array" ref="AI219">IFERROR(INDEX(ejecuciones[Column1.presupuestoEjecutado],MATCH(1,(ejecuciones[Column1.codigoIndicador]=A219)*(ejecuciones[Column1.fechaDiligenciamiento]=_xlfn.MAXIFS(ejecuciones[Column1.fechaDiligenciamiento],ejecuciones[Column1.codigoIndicador],A219)),0)),0)</f>
        <v>0</v>
      </c>
      <c r="AJ219" s="26">
        <f t="shared" si="31"/>
        <v>0</v>
      </c>
    </row>
    <row r="220" spans="1:36" ht="87" x14ac:dyDescent="0.35">
      <c r="A220" s="17">
        <v>219</v>
      </c>
      <c r="B220" s="18" t="s">
        <v>744</v>
      </c>
      <c r="C220" s="18" t="s">
        <v>29</v>
      </c>
      <c r="D220" s="18" t="s">
        <v>716</v>
      </c>
      <c r="E220" s="18" t="s">
        <v>667</v>
      </c>
      <c r="F220" s="18" t="s">
        <v>61</v>
      </c>
      <c r="G220" s="18" t="s">
        <v>605</v>
      </c>
      <c r="H220" s="18" t="s">
        <v>98</v>
      </c>
      <c r="I220" s="18">
        <v>253</v>
      </c>
      <c r="J220" s="18" t="s">
        <v>462</v>
      </c>
      <c r="K220" s="19">
        <v>1905027</v>
      </c>
      <c r="L220" s="20" t="s">
        <v>879</v>
      </c>
      <c r="M220" s="18" t="s">
        <v>1091</v>
      </c>
      <c r="N220" s="18" t="s">
        <v>1160</v>
      </c>
      <c r="O220" s="21">
        <v>31</v>
      </c>
      <c r="P220" s="21">
        <v>2023</v>
      </c>
      <c r="Q220" s="21" t="s">
        <v>245</v>
      </c>
      <c r="R220" s="22">
        <v>18</v>
      </c>
      <c r="S220" s="21">
        <v>72</v>
      </c>
      <c r="T220" s="23"/>
      <c r="U220" s="24">
        <f t="shared" si="24"/>
        <v>0</v>
      </c>
      <c r="V220" s="23"/>
      <c r="W220" s="24">
        <f t="shared" si="25"/>
        <v>0</v>
      </c>
      <c r="X220" s="23" cm="1">
        <f t="array" ref="X220">IFERROR(INDEX(ejecuciones[Column1.ejecutado],MATCH(1,(ejecuciones[Column1.codigoIndicador]=A220)*(ejecuciones[periodo avance]="Marzo"),0)),0)</f>
        <v>0</v>
      </c>
      <c r="Y220" s="23" cm="1">
        <f t="array" ref="Y220">IFERROR(INDEX(ejecuciones[Column1.ejecutado],MATCH(1,(ejecuciones[Column1.codigoIndicador]=A220)*(ejecuciones[periodo avance]="Junio"),0)),0)</f>
        <v>5</v>
      </c>
      <c r="Z220" s="23" cm="1">
        <f t="array" ref="Z220">IFERROR(INDEX(ejecuciones[Column1.ejecutado],MATCH(1,(ejecuciones[Column1.codigoIndicador]=A220)*(ejecuciones[periodo avance]="Septiembre"),0)),0)</f>
        <v>0</v>
      </c>
      <c r="AA220" s="23" cm="1">
        <f t="array" ref="AA220">IFERROR(INDEX(ejecuciones[Column1.ejecutado],MATCH(1,(ejecuciones[Column1.codigoIndicador]=A220)*(ejecuciones[periodo avance]="Diciembre"),0)),0)</f>
        <v>0</v>
      </c>
      <c r="AB220" s="25">
        <f t="shared" si="26"/>
        <v>5</v>
      </c>
      <c r="AC220" s="24">
        <f t="shared" si="27"/>
        <v>6.9444444444444448E-2</v>
      </c>
      <c r="AD220" s="25">
        <f t="shared" si="28"/>
        <v>5</v>
      </c>
      <c r="AE220" s="24">
        <f t="shared" si="29"/>
        <v>0.27777777777777779</v>
      </c>
      <c r="AF220" s="26">
        <f t="shared" si="30"/>
        <v>6.9444444444444448E-2</v>
      </c>
      <c r="AG220" s="27" cm="1">
        <f t="array" ref="AG220">IFERROR(INDEX(ejecuciones[Column1.presupuestoProyectado],MATCH(1,(ejecuciones[Column1.codigoIndicador]=A220)*(ejecuciones[Column1.fechaDiligenciamiento]=_xlfn.MAXIFS(ejecuciones[Column1.fechaDiligenciamiento],ejecuciones[Column1.codigoIndicador],A220)),0)),0)</f>
        <v>0</v>
      </c>
      <c r="AH220" s="28"/>
      <c r="AI220" s="29" cm="1">
        <f t="array" ref="AI220">IFERROR(INDEX(ejecuciones[Column1.presupuestoEjecutado],MATCH(1,(ejecuciones[Column1.codigoIndicador]=A220)*(ejecuciones[Column1.fechaDiligenciamiento]=_xlfn.MAXIFS(ejecuciones[Column1.fechaDiligenciamiento],ejecuciones[Column1.codigoIndicador],A220)),0)),0)</f>
        <v>0</v>
      </c>
      <c r="AJ220" s="26">
        <f t="shared" si="31"/>
        <v>0</v>
      </c>
    </row>
    <row r="221" spans="1:36" ht="58" x14ac:dyDescent="0.35">
      <c r="A221" s="17">
        <v>220</v>
      </c>
      <c r="B221" s="18" t="s">
        <v>744</v>
      </c>
      <c r="C221" s="18" t="s">
        <v>29</v>
      </c>
      <c r="D221" s="18" t="s">
        <v>716</v>
      </c>
      <c r="E221" s="18" t="s">
        <v>667</v>
      </c>
      <c r="F221" s="18" t="s">
        <v>61</v>
      </c>
      <c r="G221" s="18" t="s">
        <v>605</v>
      </c>
      <c r="H221" s="18" t="s">
        <v>98</v>
      </c>
      <c r="I221" s="18">
        <v>254</v>
      </c>
      <c r="J221" s="18" t="s">
        <v>463</v>
      </c>
      <c r="K221" s="19">
        <v>1905050</v>
      </c>
      <c r="L221" s="20" t="s">
        <v>752</v>
      </c>
      <c r="M221" s="18" t="s">
        <v>940</v>
      </c>
      <c r="N221" s="18" t="s">
        <v>1160</v>
      </c>
      <c r="O221" s="21">
        <v>360</v>
      </c>
      <c r="P221" s="21">
        <v>2023</v>
      </c>
      <c r="Q221" s="21" t="s">
        <v>245</v>
      </c>
      <c r="R221" s="22">
        <v>135</v>
      </c>
      <c r="S221" s="21">
        <v>540</v>
      </c>
      <c r="T221" s="23"/>
      <c r="U221" s="24">
        <f t="shared" si="24"/>
        <v>0</v>
      </c>
      <c r="V221" s="23"/>
      <c r="W221" s="24">
        <f t="shared" si="25"/>
        <v>0</v>
      </c>
      <c r="X221" s="23" cm="1">
        <f t="array" ref="X221">IFERROR(INDEX(ejecuciones[Column1.ejecutado],MATCH(1,(ejecuciones[Column1.codigoIndicador]=A221)*(ejecuciones[periodo avance]="Marzo"),0)),0)</f>
        <v>11</v>
      </c>
      <c r="Y221" s="23" cm="1">
        <f t="array" ref="Y221">IFERROR(INDEX(ejecuciones[Column1.ejecutado],MATCH(1,(ejecuciones[Column1.codigoIndicador]=A221)*(ejecuciones[periodo avance]="Junio"),0)),0)</f>
        <v>57</v>
      </c>
      <c r="Z221" s="23" cm="1">
        <f t="array" ref="Z221">IFERROR(INDEX(ejecuciones[Column1.ejecutado],MATCH(1,(ejecuciones[Column1.codigoIndicador]=A221)*(ejecuciones[periodo avance]="Septiembre"),0)),0)</f>
        <v>0</v>
      </c>
      <c r="AA221" s="23" cm="1">
        <f t="array" ref="AA221">IFERROR(INDEX(ejecuciones[Column1.ejecutado],MATCH(1,(ejecuciones[Column1.codigoIndicador]=A221)*(ejecuciones[periodo avance]="Diciembre"),0)),0)</f>
        <v>0</v>
      </c>
      <c r="AB221" s="25">
        <f t="shared" si="26"/>
        <v>68</v>
      </c>
      <c r="AC221" s="24">
        <f t="shared" si="27"/>
        <v>0.12592592592592591</v>
      </c>
      <c r="AD221" s="25">
        <f t="shared" si="28"/>
        <v>68</v>
      </c>
      <c r="AE221" s="24">
        <f t="shared" si="29"/>
        <v>0.50370370370370365</v>
      </c>
      <c r="AF221" s="26">
        <f t="shared" si="30"/>
        <v>0.12592592592592591</v>
      </c>
      <c r="AG221" s="27" cm="1">
        <f t="array" ref="AG221">IFERROR(INDEX(ejecuciones[Column1.presupuestoProyectado],MATCH(1,(ejecuciones[Column1.codigoIndicador]=A221)*(ejecuciones[Column1.fechaDiligenciamiento]=_xlfn.MAXIFS(ejecuciones[Column1.fechaDiligenciamiento],ejecuciones[Column1.codigoIndicador],A221)),0)),0)</f>
        <v>0</v>
      </c>
      <c r="AH221" s="28"/>
      <c r="AI221" s="29" cm="1">
        <f t="array" ref="AI221">IFERROR(INDEX(ejecuciones[Column1.presupuestoEjecutado],MATCH(1,(ejecuciones[Column1.codigoIndicador]=A221)*(ejecuciones[Column1.fechaDiligenciamiento]=_xlfn.MAXIFS(ejecuciones[Column1.fechaDiligenciamiento],ejecuciones[Column1.codigoIndicador],A221)),0)),0)</f>
        <v>0</v>
      </c>
      <c r="AJ221" s="26">
        <f t="shared" si="31"/>
        <v>0</v>
      </c>
    </row>
    <row r="222" spans="1:36" ht="145" x14ac:dyDescent="0.35">
      <c r="A222" s="17">
        <v>221</v>
      </c>
      <c r="B222" s="18" t="s">
        <v>744</v>
      </c>
      <c r="C222" s="18" t="s">
        <v>29</v>
      </c>
      <c r="D222" s="18" t="s">
        <v>716</v>
      </c>
      <c r="E222" s="18" t="s">
        <v>667</v>
      </c>
      <c r="F222" s="18" t="s">
        <v>61</v>
      </c>
      <c r="G222" s="18" t="s">
        <v>605</v>
      </c>
      <c r="H222" s="18" t="s">
        <v>92</v>
      </c>
      <c r="I222" s="18">
        <v>255</v>
      </c>
      <c r="J222" s="18" t="s">
        <v>464</v>
      </c>
      <c r="K222" s="19">
        <v>1905050</v>
      </c>
      <c r="L222" s="20" t="s">
        <v>752</v>
      </c>
      <c r="M222" s="18" t="s">
        <v>964</v>
      </c>
      <c r="N222" s="18" t="s">
        <v>1160</v>
      </c>
      <c r="O222" s="21">
        <v>90</v>
      </c>
      <c r="P222" s="21">
        <v>2023</v>
      </c>
      <c r="Q222" s="21" t="s">
        <v>240</v>
      </c>
      <c r="R222" s="22">
        <v>90</v>
      </c>
      <c r="S222" s="21">
        <v>360</v>
      </c>
      <c r="T222" s="23"/>
      <c r="U222" s="24">
        <f t="shared" si="24"/>
        <v>0</v>
      </c>
      <c r="V222" s="23"/>
      <c r="W222" s="24">
        <f t="shared" si="25"/>
        <v>0</v>
      </c>
      <c r="X222" s="23" cm="1">
        <f t="array" ref="X222">IFERROR(INDEX(ejecuciones[Column1.ejecutado],MATCH(1,(ejecuciones[Column1.codigoIndicador]=A222)*(ejecuciones[periodo avance]="Marzo"),0)),0)</f>
        <v>18</v>
      </c>
      <c r="Y222" s="23" cm="1">
        <f t="array" ref="Y222">IFERROR(INDEX(ejecuciones[Column1.ejecutado],MATCH(1,(ejecuciones[Column1.codigoIndicador]=A222)*(ejecuciones[periodo avance]="Junio"),0)),0)</f>
        <v>75</v>
      </c>
      <c r="Z222" s="23" cm="1">
        <f t="array" ref="Z222">IFERROR(INDEX(ejecuciones[Column1.ejecutado],MATCH(1,(ejecuciones[Column1.codigoIndicador]=A222)*(ejecuciones[periodo avance]="Septiembre"),0)),0)</f>
        <v>0</v>
      </c>
      <c r="AA222" s="23" cm="1">
        <f t="array" ref="AA222">IFERROR(INDEX(ejecuciones[Column1.ejecutado],MATCH(1,(ejecuciones[Column1.codigoIndicador]=A222)*(ejecuciones[periodo avance]="Diciembre"),0)),0)</f>
        <v>0</v>
      </c>
      <c r="AB222" s="25">
        <f t="shared" si="26"/>
        <v>93</v>
      </c>
      <c r="AC222" s="24">
        <f t="shared" si="27"/>
        <v>0.25833333333333336</v>
      </c>
      <c r="AD222" s="25">
        <f t="shared" si="28"/>
        <v>93</v>
      </c>
      <c r="AE222" s="24">
        <f t="shared" si="29"/>
        <v>1.0333333333333334</v>
      </c>
      <c r="AF222" s="26">
        <f t="shared" si="30"/>
        <v>0.25833333333333336</v>
      </c>
      <c r="AG222" s="27" cm="1">
        <f t="array" ref="AG222">IFERROR(INDEX(ejecuciones[Column1.presupuestoProyectado],MATCH(1,(ejecuciones[Column1.codigoIndicador]=A222)*(ejecuciones[Column1.fechaDiligenciamiento]=_xlfn.MAXIFS(ejecuciones[Column1.fechaDiligenciamiento],ejecuciones[Column1.codigoIndicador],A222)),0)),0)</f>
        <v>0</v>
      </c>
      <c r="AH222" s="28"/>
      <c r="AI222" s="29" cm="1">
        <f t="array" ref="AI222">IFERROR(INDEX(ejecuciones[Column1.presupuestoEjecutado],MATCH(1,(ejecuciones[Column1.codigoIndicador]=A222)*(ejecuciones[Column1.fechaDiligenciamiento]=_xlfn.MAXIFS(ejecuciones[Column1.fechaDiligenciamiento],ejecuciones[Column1.codigoIndicador],A222)),0)),0)</f>
        <v>0</v>
      </c>
      <c r="AJ222" s="26">
        <f t="shared" si="31"/>
        <v>0</v>
      </c>
    </row>
    <row r="223" spans="1:36" ht="159.5" x14ac:dyDescent="0.35">
      <c r="A223" s="17">
        <v>222</v>
      </c>
      <c r="B223" s="18" t="s">
        <v>744</v>
      </c>
      <c r="C223" s="18" t="s">
        <v>29</v>
      </c>
      <c r="D223" s="18" t="s">
        <v>716</v>
      </c>
      <c r="E223" s="18" t="s">
        <v>667</v>
      </c>
      <c r="F223" s="18">
        <v>1906</v>
      </c>
      <c r="G223" s="18" t="s">
        <v>605</v>
      </c>
      <c r="H223" s="18" t="s">
        <v>99</v>
      </c>
      <c r="I223" s="18">
        <v>257</v>
      </c>
      <c r="J223" s="18" t="s">
        <v>443</v>
      </c>
      <c r="K223" s="19">
        <v>1905050</v>
      </c>
      <c r="L223" s="20" t="s">
        <v>752</v>
      </c>
      <c r="M223" s="18" t="s">
        <v>964</v>
      </c>
      <c r="N223" s="18" t="s">
        <v>1160</v>
      </c>
      <c r="O223" s="21">
        <v>140</v>
      </c>
      <c r="P223" s="21">
        <v>2023</v>
      </c>
      <c r="Q223" s="21" t="s">
        <v>246</v>
      </c>
      <c r="R223" s="22">
        <v>48</v>
      </c>
      <c r="S223" s="21">
        <v>192</v>
      </c>
      <c r="T223" s="23"/>
      <c r="U223" s="24">
        <f t="shared" si="24"/>
        <v>0</v>
      </c>
      <c r="V223" s="23"/>
      <c r="W223" s="24">
        <f t="shared" si="25"/>
        <v>0</v>
      </c>
      <c r="X223" s="23" cm="1">
        <f t="array" ref="X223">IFERROR(INDEX(ejecuciones[Column1.ejecutado],MATCH(1,(ejecuciones[Column1.codigoIndicador]=A223)*(ejecuciones[periodo avance]="Marzo"),0)),0)</f>
        <v>46</v>
      </c>
      <c r="Y223" s="23" cm="1">
        <f t="array" ref="Y223">IFERROR(INDEX(ejecuciones[Column1.ejecutado],MATCH(1,(ejecuciones[Column1.codigoIndicador]=A223)*(ejecuciones[periodo avance]="Junio"),0)),0)</f>
        <v>0</v>
      </c>
      <c r="Z223" s="23" cm="1">
        <f t="array" ref="Z223">IFERROR(INDEX(ejecuciones[Column1.ejecutado],MATCH(1,(ejecuciones[Column1.codigoIndicador]=A223)*(ejecuciones[periodo avance]="Septiembre"),0)),0)</f>
        <v>0</v>
      </c>
      <c r="AA223" s="23" cm="1">
        <f t="array" ref="AA223">IFERROR(INDEX(ejecuciones[Column1.ejecutado],MATCH(1,(ejecuciones[Column1.codigoIndicador]=A223)*(ejecuciones[periodo avance]="Diciembre"),0)),0)</f>
        <v>0</v>
      </c>
      <c r="AB223" s="25">
        <f t="shared" si="26"/>
        <v>46</v>
      </c>
      <c r="AC223" s="24">
        <f t="shared" si="27"/>
        <v>0.23958333333333334</v>
      </c>
      <c r="AD223" s="25">
        <f t="shared" si="28"/>
        <v>46</v>
      </c>
      <c r="AE223" s="24">
        <f t="shared" si="29"/>
        <v>0.95833333333333337</v>
      </c>
      <c r="AF223" s="26">
        <f t="shared" si="30"/>
        <v>0.23958333333333334</v>
      </c>
      <c r="AG223" s="27" cm="1">
        <f t="array" ref="AG223">IFERROR(INDEX(ejecuciones[Column1.presupuestoProyectado],MATCH(1,(ejecuciones[Column1.codigoIndicador]=A223)*(ejecuciones[Column1.fechaDiligenciamiento]=_xlfn.MAXIFS(ejecuciones[Column1.fechaDiligenciamiento],ejecuciones[Column1.codigoIndicador],A223)),0)),0)</f>
        <v>0</v>
      </c>
      <c r="AH223" s="28"/>
      <c r="AI223" s="29" cm="1">
        <f t="array" ref="AI223">IFERROR(INDEX(ejecuciones[Column1.presupuestoEjecutado],MATCH(1,(ejecuciones[Column1.codigoIndicador]=A223)*(ejecuciones[Column1.fechaDiligenciamiento]=_xlfn.MAXIFS(ejecuciones[Column1.fechaDiligenciamiento],ejecuciones[Column1.codigoIndicador],A223)),0)),0)</f>
        <v>0</v>
      </c>
      <c r="AJ223" s="26">
        <f t="shared" si="31"/>
        <v>0</v>
      </c>
    </row>
    <row r="224" spans="1:36" ht="116" x14ac:dyDescent="0.35">
      <c r="A224" s="17">
        <v>223</v>
      </c>
      <c r="B224" s="18" t="s">
        <v>744</v>
      </c>
      <c r="C224" s="18" t="s">
        <v>29</v>
      </c>
      <c r="D224" s="18" t="s">
        <v>716</v>
      </c>
      <c r="E224" s="18" t="s">
        <v>667</v>
      </c>
      <c r="F224" s="18">
        <v>1906</v>
      </c>
      <c r="G224" s="18" t="s">
        <v>605</v>
      </c>
      <c r="H224" s="18" t="s">
        <v>99</v>
      </c>
      <c r="I224" s="18">
        <v>258</v>
      </c>
      <c r="J224" s="18" t="s">
        <v>465</v>
      </c>
      <c r="K224" s="19">
        <v>1905050</v>
      </c>
      <c r="L224" s="20" t="s">
        <v>752</v>
      </c>
      <c r="M224" s="18" t="s">
        <v>964</v>
      </c>
      <c r="N224" s="18" t="s">
        <v>1160</v>
      </c>
      <c r="O224" s="21">
        <v>400</v>
      </c>
      <c r="P224" s="21">
        <v>2023</v>
      </c>
      <c r="Q224" s="21" t="s">
        <v>247</v>
      </c>
      <c r="R224" s="22">
        <v>150</v>
      </c>
      <c r="S224" s="21">
        <v>600</v>
      </c>
      <c r="T224" s="23"/>
      <c r="U224" s="24">
        <f t="shared" si="24"/>
        <v>0</v>
      </c>
      <c r="V224" s="23"/>
      <c r="W224" s="24">
        <f t="shared" si="25"/>
        <v>0</v>
      </c>
      <c r="X224" s="23" cm="1">
        <f t="array" ref="X224">IFERROR(INDEX(ejecuciones[Column1.ejecutado],MATCH(1,(ejecuciones[Column1.codigoIndicador]=A224)*(ejecuciones[periodo avance]="Marzo"),0)),0)</f>
        <v>46</v>
      </c>
      <c r="Y224" s="23" cm="1">
        <f t="array" ref="Y224">IFERROR(INDEX(ejecuciones[Column1.ejecutado],MATCH(1,(ejecuciones[Column1.codigoIndicador]=A224)*(ejecuciones[periodo avance]="Junio"),0)),0)</f>
        <v>22</v>
      </c>
      <c r="Z224" s="23" cm="1">
        <f t="array" ref="Z224">IFERROR(INDEX(ejecuciones[Column1.ejecutado],MATCH(1,(ejecuciones[Column1.codigoIndicador]=A224)*(ejecuciones[periodo avance]="Septiembre"),0)),0)</f>
        <v>0</v>
      </c>
      <c r="AA224" s="23" cm="1">
        <f t="array" ref="AA224">IFERROR(INDEX(ejecuciones[Column1.ejecutado],MATCH(1,(ejecuciones[Column1.codigoIndicador]=A224)*(ejecuciones[periodo avance]="Diciembre"),0)),0)</f>
        <v>0</v>
      </c>
      <c r="AB224" s="25">
        <f t="shared" si="26"/>
        <v>68</v>
      </c>
      <c r="AC224" s="24">
        <f t="shared" si="27"/>
        <v>0.11333333333333333</v>
      </c>
      <c r="AD224" s="25">
        <f t="shared" si="28"/>
        <v>68</v>
      </c>
      <c r="AE224" s="24">
        <f t="shared" si="29"/>
        <v>0.45333333333333331</v>
      </c>
      <c r="AF224" s="26">
        <f t="shared" si="30"/>
        <v>0.11333333333333333</v>
      </c>
      <c r="AG224" s="27" cm="1">
        <f t="array" ref="AG224">IFERROR(INDEX(ejecuciones[Column1.presupuestoProyectado],MATCH(1,(ejecuciones[Column1.codigoIndicador]=A224)*(ejecuciones[Column1.fechaDiligenciamiento]=_xlfn.MAXIFS(ejecuciones[Column1.fechaDiligenciamiento],ejecuciones[Column1.codigoIndicador],A224)),0)),0)</f>
        <v>0</v>
      </c>
      <c r="AH224" s="28"/>
      <c r="AI224" s="29" cm="1">
        <f t="array" ref="AI224">IFERROR(INDEX(ejecuciones[Column1.presupuestoEjecutado],MATCH(1,(ejecuciones[Column1.codigoIndicador]=A224)*(ejecuciones[Column1.fechaDiligenciamiento]=_xlfn.MAXIFS(ejecuciones[Column1.fechaDiligenciamiento],ejecuciones[Column1.codigoIndicador],A224)),0)),0)</f>
        <v>0</v>
      </c>
      <c r="AJ224" s="26">
        <f t="shared" si="31"/>
        <v>0</v>
      </c>
    </row>
    <row r="225" spans="1:36" ht="87" x14ac:dyDescent="0.35">
      <c r="A225" s="17">
        <v>224</v>
      </c>
      <c r="B225" s="18" t="s">
        <v>744</v>
      </c>
      <c r="C225" s="18" t="s">
        <v>29</v>
      </c>
      <c r="D225" s="18" t="s">
        <v>716</v>
      </c>
      <c r="E225" s="18" t="s">
        <v>667</v>
      </c>
      <c r="F225" s="18" t="s">
        <v>61</v>
      </c>
      <c r="G225" s="18" t="s">
        <v>605</v>
      </c>
      <c r="H225" s="18" t="s">
        <v>99</v>
      </c>
      <c r="I225" s="18">
        <v>259</v>
      </c>
      <c r="J225" s="18" t="s">
        <v>466</v>
      </c>
      <c r="K225" s="19">
        <v>1905036</v>
      </c>
      <c r="L225" s="20" t="s">
        <v>880</v>
      </c>
      <c r="M225" s="18" t="s">
        <v>1092</v>
      </c>
      <c r="N225" s="18" t="s">
        <v>1160</v>
      </c>
      <c r="O225" s="21">
        <v>40</v>
      </c>
      <c r="P225" s="21">
        <v>2023</v>
      </c>
      <c r="Q225" s="21" t="s">
        <v>248</v>
      </c>
      <c r="R225" s="22">
        <v>35</v>
      </c>
      <c r="S225" s="21">
        <v>46</v>
      </c>
      <c r="T225" s="23"/>
      <c r="U225" s="24">
        <f t="shared" si="24"/>
        <v>0</v>
      </c>
      <c r="V225" s="23"/>
      <c r="W225" s="24">
        <f t="shared" si="25"/>
        <v>0</v>
      </c>
      <c r="X225" s="23" cm="1">
        <f t="array" ref="X225">IFERROR(INDEX(ejecuciones[Column1.ejecutado],MATCH(1,(ejecuciones[Column1.codigoIndicador]=A225)*(ejecuciones[periodo avance]="Marzo"),0)),0)</f>
        <v>10</v>
      </c>
      <c r="Y225" s="23" cm="1">
        <f t="array" ref="Y225">IFERROR(INDEX(ejecuciones[Column1.ejecutado],MATCH(1,(ejecuciones[Column1.codigoIndicador]=A225)*(ejecuciones[periodo avance]="Junio"),0)),0)</f>
        <v>8</v>
      </c>
      <c r="Z225" s="23" cm="1">
        <f t="array" ref="Z225">IFERROR(INDEX(ejecuciones[Column1.ejecutado],MATCH(1,(ejecuciones[Column1.codigoIndicador]=A225)*(ejecuciones[periodo avance]="Septiembre"),0)),0)</f>
        <v>0</v>
      </c>
      <c r="AA225" s="23" cm="1">
        <f t="array" ref="AA225">IFERROR(INDEX(ejecuciones[Column1.ejecutado],MATCH(1,(ejecuciones[Column1.codigoIndicador]=A225)*(ejecuciones[periodo avance]="Diciembre"),0)),0)</f>
        <v>0</v>
      </c>
      <c r="AB225" s="25">
        <f t="shared" si="26"/>
        <v>18</v>
      </c>
      <c r="AC225" s="24">
        <f t="shared" si="27"/>
        <v>0.39130434782608697</v>
      </c>
      <c r="AD225" s="25">
        <f t="shared" si="28"/>
        <v>18</v>
      </c>
      <c r="AE225" s="24">
        <f t="shared" si="29"/>
        <v>0.51428571428571423</v>
      </c>
      <c r="AF225" s="26">
        <f t="shared" si="30"/>
        <v>0.39130434782608697</v>
      </c>
      <c r="AG225" s="27" cm="1">
        <f t="array" ref="AG225">IFERROR(INDEX(ejecuciones[Column1.presupuestoProyectado],MATCH(1,(ejecuciones[Column1.codigoIndicador]=A225)*(ejecuciones[Column1.fechaDiligenciamiento]=_xlfn.MAXIFS(ejecuciones[Column1.fechaDiligenciamiento],ejecuciones[Column1.codigoIndicador],A225)),0)),0)</f>
        <v>0</v>
      </c>
      <c r="AH225" s="28"/>
      <c r="AI225" s="29" cm="1">
        <f t="array" ref="AI225">IFERROR(INDEX(ejecuciones[Column1.presupuestoEjecutado],MATCH(1,(ejecuciones[Column1.codigoIndicador]=A225)*(ejecuciones[Column1.fechaDiligenciamiento]=_xlfn.MAXIFS(ejecuciones[Column1.fechaDiligenciamiento],ejecuciones[Column1.codigoIndicador],A225)),0)),0)</f>
        <v>0</v>
      </c>
      <c r="AJ225" s="26">
        <f t="shared" si="31"/>
        <v>0</v>
      </c>
    </row>
    <row r="226" spans="1:36" ht="159.5" x14ac:dyDescent="0.35">
      <c r="A226" s="17">
        <v>225</v>
      </c>
      <c r="B226" s="18" t="s">
        <v>744</v>
      </c>
      <c r="C226" s="18" t="s">
        <v>29</v>
      </c>
      <c r="D226" s="18" t="s">
        <v>716</v>
      </c>
      <c r="E226" s="18" t="s">
        <v>667</v>
      </c>
      <c r="F226" s="18" t="s">
        <v>61</v>
      </c>
      <c r="G226" s="18" t="s">
        <v>605</v>
      </c>
      <c r="H226" s="18" t="s">
        <v>99</v>
      </c>
      <c r="I226" s="18">
        <v>260</v>
      </c>
      <c r="J226" s="18" t="s">
        <v>443</v>
      </c>
      <c r="K226" s="19">
        <v>1905050</v>
      </c>
      <c r="L226" s="20" t="s">
        <v>752</v>
      </c>
      <c r="M226" s="18" t="s">
        <v>964</v>
      </c>
      <c r="N226" s="18" t="s">
        <v>1160</v>
      </c>
      <c r="O226" s="21">
        <v>45</v>
      </c>
      <c r="P226" s="21">
        <v>2023</v>
      </c>
      <c r="Q226" s="21" t="s">
        <v>240</v>
      </c>
      <c r="R226" s="22">
        <v>20</v>
      </c>
      <c r="S226" s="21">
        <v>90</v>
      </c>
      <c r="T226" s="23"/>
      <c r="U226" s="24">
        <f t="shared" si="24"/>
        <v>0</v>
      </c>
      <c r="V226" s="23"/>
      <c r="W226" s="24">
        <f t="shared" si="25"/>
        <v>0</v>
      </c>
      <c r="X226" s="23" cm="1">
        <f t="array" ref="X226">IFERROR(INDEX(ejecuciones[Column1.ejecutado],MATCH(1,(ejecuciones[Column1.codigoIndicador]=A226)*(ejecuciones[periodo avance]="Marzo"),0)),0)</f>
        <v>46</v>
      </c>
      <c r="Y226" s="23" cm="1">
        <f t="array" ref="Y226">IFERROR(INDEX(ejecuciones[Column1.ejecutado],MATCH(1,(ejecuciones[Column1.codigoIndicador]=A226)*(ejecuciones[periodo avance]="Junio"),0)),0)</f>
        <v>0</v>
      </c>
      <c r="Z226" s="23" cm="1">
        <f t="array" ref="Z226">IFERROR(INDEX(ejecuciones[Column1.ejecutado],MATCH(1,(ejecuciones[Column1.codigoIndicador]=A226)*(ejecuciones[periodo avance]="Septiembre"),0)),0)</f>
        <v>0</v>
      </c>
      <c r="AA226" s="23" cm="1">
        <f t="array" ref="AA226">IFERROR(INDEX(ejecuciones[Column1.ejecutado],MATCH(1,(ejecuciones[Column1.codigoIndicador]=A226)*(ejecuciones[periodo avance]="Diciembre"),0)),0)</f>
        <v>0</v>
      </c>
      <c r="AB226" s="25">
        <f t="shared" si="26"/>
        <v>46</v>
      </c>
      <c r="AC226" s="24">
        <f t="shared" si="27"/>
        <v>0.51111111111111107</v>
      </c>
      <c r="AD226" s="25">
        <f t="shared" si="28"/>
        <v>46</v>
      </c>
      <c r="AE226" s="24">
        <f t="shared" si="29"/>
        <v>2.2999999999999998</v>
      </c>
      <c r="AF226" s="26">
        <f t="shared" si="30"/>
        <v>0.51111111111111107</v>
      </c>
      <c r="AG226" s="27" cm="1">
        <f t="array" ref="AG226">IFERROR(INDEX(ejecuciones[Column1.presupuestoProyectado],MATCH(1,(ejecuciones[Column1.codigoIndicador]=A226)*(ejecuciones[Column1.fechaDiligenciamiento]=_xlfn.MAXIFS(ejecuciones[Column1.fechaDiligenciamiento],ejecuciones[Column1.codigoIndicador],A226)),0)),0)</f>
        <v>0</v>
      </c>
      <c r="AH226" s="28"/>
      <c r="AI226" s="29" cm="1">
        <f t="array" ref="AI226">IFERROR(INDEX(ejecuciones[Column1.presupuestoEjecutado],MATCH(1,(ejecuciones[Column1.codigoIndicador]=A226)*(ejecuciones[Column1.fechaDiligenciamiento]=_xlfn.MAXIFS(ejecuciones[Column1.fechaDiligenciamiento],ejecuciones[Column1.codigoIndicador],A226)),0)),0)</f>
        <v>0</v>
      </c>
      <c r="AJ226" s="26">
        <f t="shared" si="31"/>
        <v>0</v>
      </c>
    </row>
    <row r="227" spans="1:36" ht="116" x14ac:dyDescent="0.35">
      <c r="A227" s="17">
        <v>226</v>
      </c>
      <c r="B227" s="18" t="s">
        <v>744</v>
      </c>
      <c r="C227" s="18" t="s">
        <v>29</v>
      </c>
      <c r="D227" s="18" t="s">
        <v>716</v>
      </c>
      <c r="E227" s="18" t="s">
        <v>667</v>
      </c>
      <c r="F227" s="18" t="s">
        <v>61</v>
      </c>
      <c r="G227" s="18" t="s">
        <v>605</v>
      </c>
      <c r="H227" s="18" t="s">
        <v>99</v>
      </c>
      <c r="I227" s="18">
        <v>261</v>
      </c>
      <c r="J227" s="18" t="s">
        <v>467</v>
      </c>
      <c r="K227" s="19">
        <v>1905015</v>
      </c>
      <c r="L227" s="20" t="s">
        <v>787</v>
      </c>
      <c r="M227" s="18" t="s">
        <v>974</v>
      </c>
      <c r="N227" s="18" t="s">
        <v>1160</v>
      </c>
      <c r="O227" s="21">
        <v>92</v>
      </c>
      <c r="P227" s="21">
        <v>2023</v>
      </c>
      <c r="Q227" s="21" t="s">
        <v>237</v>
      </c>
      <c r="R227" s="22">
        <v>40</v>
      </c>
      <c r="S227" s="21">
        <v>151</v>
      </c>
      <c r="T227" s="23"/>
      <c r="U227" s="24">
        <f t="shared" si="24"/>
        <v>0</v>
      </c>
      <c r="V227" s="23"/>
      <c r="W227" s="24">
        <f t="shared" si="25"/>
        <v>0</v>
      </c>
      <c r="X227" s="23" cm="1">
        <f t="array" ref="X227">IFERROR(INDEX(ejecuciones[Column1.ejecutado],MATCH(1,(ejecuciones[Column1.codigoIndicador]=A227)*(ejecuciones[periodo avance]="Marzo"),0)),0)</f>
        <v>10</v>
      </c>
      <c r="Y227" s="23" cm="1">
        <f t="array" ref="Y227">IFERROR(INDEX(ejecuciones[Column1.ejecutado],MATCH(1,(ejecuciones[Column1.codigoIndicador]=A227)*(ejecuciones[periodo avance]="Junio"),0)),0)</f>
        <v>9</v>
      </c>
      <c r="Z227" s="23" cm="1">
        <f t="array" ref="Z227">IFERROR(INDEX(ejecuciones[Column1.ejecutado],MATCH(1,(ejecuciones[Column1.codigoIndicador]=A227)*(ejecuciones[periodo avance]="Septiembre"),0)),0)</f>
        <v>0</v>
      </c>
      <c r="AA227" s="23" cm="1">
        <f t="array" ref="AA227">IFERROR(INDEX(ejecuciones[Column1.ejecutado],MATCH(1,(ejecuciones[Column1.codigoIndicador]=A227)*(ejecuciones[periodo avance]="Diciembre"),0)),0)</f>
        <v>0</v>
      </c>
      <c r="AB227" s="25">
        <f t="shared" si="26"/>
        <v>19</v>
      </c>
      <c r="AC227" s="24">
        <f t="shared" si="27"/>
        <v>0.12582781456953643</v>
      </c>
      <c r="AD227" s="25">
        <f t="shared" si="28"/>
        <v>19</v>
      </c>
      <c r="AE227" s="24">
        <f t="shared" si="29"/>
        <v>0.47499999999999998</v>
      </c>
      <c r="AF227" s="26">
        <f t="shared" si="30"/>
        <v>0.12582781456953643</v>
      </c>
      <c r="AG227" s="27" cm="1">
        <f t="array" ref="AG227">IFERROR(INDEX(ejecuciones[Column1.presupuestoProyectado],MATCH(1,(ejecuciones[Column1.codigoIndicador]=A227)*(ejecuciones[Column1.fechaDiligenciamiento]=_xlfn.MAXIFS(ejecuciones[Column1.fechaDiligenciamiento],ejecuciones[Column1.codigoIndicador],A227)),0)),0)</f>
        <v>0</v>
      </c>
      <c r="AH227" s="28"/>
      <c r="AI227" s="29" cm="1">
        <f t="array" ref="AI227">IFERROR(INDEX(ejecuciones[Column1.presupuestoEjecutado],MATCH(1,(ejecuciones[Column1.codigoIndicador]=A227)*(ejecuciones[Column1.fechaDiligenciamiento]=_xlfn.MAXIFS(ejecuciones[Column1.fechaDiligenciamiento],ejecuciones[Column1.codigoIndicador],A227)),0)),0)</f>
        <v>0</v>
      </c>
      <c r="AJ227" s="26">
        <f t="shared" si="31"/>
        <v>0</v>
      </c>
    </row>
    <row r="228" spans="1:36" ht="87" x14ac:dyDescent="0.35">
      <c r="A228" s="17">
        <v>227</v>
      </c>
      <c r="B228" s="18" t="s">
        <v>744</v>
      </c>
      <c r="C228" s="18" t="s">
        <v>29</v>
      </c>
      <c r="D228" s="18" t="s">
        <v>716</v>
      </c>
      <c r="E228" s="18" t="s">
        <v>667</v>
      </c>
      <c r="F228" s="18" t="s">
        <v>61</v>
      </c>
      <c r="G228" s="18" t="s">
        <v>605</v>
      </c>
      <c r="H228" s="18" t="s">
        <v>99</v>
      </c>
      <c r="I228" s="18">
        <v>262</v>
      </c>
      <c r="J228" s="18" t="s">
        <v>468</v>
      </c>
      <c r="K228" s="19">
        <v>1905050</v>
      </c>
      <c r="L228" s="20" t="s">
        <v>752</v>
      </c>
      <c r="M228" s="18" t="s">
        <v>964</v>
      </c>
      <c r="N228" s="18" t="s">
        <v>1160</v>
      </c>
      <c r="O228" s="21">
        <v>135</v>
      </c>
      <c r="P228" s="21">
        <v>2023</v>
      </c>
      <c r="Q228" s="21" t="s">
        <v>240</v>
      </c>
      <c r="R228" s="22">
        <v>135</v>
      </c>
      <c r="S228" s="21">
        <v>540</v>
      </c>
      <c r="T228" s="23"/>
      <c r="U228" s="24">
        <f t="shared" si="24"/>
        <v>0</v>
      </c>
      <c r="V228" s="23"/>
      <c r="W228" s="24">
        <f t="shared" si="25"/>
        <v>0</v>
      </c>
      <c r="X228" s="23" cm="1">
        <f t="array" ref="X228">IFERROR(INDEX(ejecuciones[Column1.ejecutado],MATCH(1,(ejecuciones[Column1.codigoIndicador]=A228)*(ejecuciones[periodo avance]="Marzo"),0)),0)</f>
        <v>4</v>
      </c>
      <c r="Y228" s="23" cm="1">
        <f t="array" ref="Y228">IFERROR(INDEX(ejecuciones[Column1.ejecutado],MATCH(1,(ejecuciones[Column1.codigoIndicador]=A228)*(ejecuciones[periodo avance]="Junio"),0)),0)</f>
        <v>5</v>
      </c>
      <c r="Z228" s="23" cm="1">
        <f t="array" ref="Z228">IFERROR(INDEX(ejecuciones[Column1.ejecutado],MATCH(1,(ejecuciones[Column1.codigoIndicador]=A228)*(ejecuciones[periodo avance]="Septiembre"),0)),0)</f>
        <v>0</v>
      </c>
      <c r="AA228" s="23" cm="1">
        <f t="array" ref="AA228">IFERROR(INDEX(ejecuciones[Column1.ejecutado],MATCH(1,(ejecuciones[Column1.codigoIndicador]=A228)*(ejecuciones[periodo avance]="Diciembre"),0)),0)</f>
        <v>0</v>
      </c>
      <c r="AB228" s="25">
        <f t="shared" si="26"/>
        <v>9</v>
      </c>
      <c r="AC228" s="24">
        <f t="shared" si="27"/>
        <v>1.6666666666666666E-2</v>
      </c>
      <c r="AD228" s="25">
        <f t="shared" si="28"/>
        <v>9</v>
      </c>
      <c r="AE228" s="24">
        <f t="shared" si="29"/>
        <v>6.6666666666666666E-2</v>
      </c>
      <c r="AF228" s="26">
        <f t="shared" si="30"/>
        <v>1.6666666666666666E-2</v>
      </c>
      <c r="AG228" s="27" cm="1">
        <f t="array" ref="AG228">IFERROR(INDEX(ejecuciones[Column1.presupuestoProyectado],MATCH(1,(ejecuciones[Column1.codigoIndicador]=A228)*(ejecuciones[Column1.fechaDiligenciamiento]=_xlfn.MAXIFS(ejecuciones[Column1.fechaDiligenciamiento],ejecuciones[Column1.codigoIndicador],A228)),0)),0)</f>
        <v>0</v>
      </c>
      <c r="AH228" s="28"/>
      <c r="AI228" s="29" cm="1">
        <f t="array" ref="AI228">IFERROR(INDEX(ejecuciones[Column1.presupuestoEjecutado],MATCH(1,(ejecuciones[Column1.codigoIndicador]=A228)*(ejecuciones[Column1.fechaDiligenciamiento]=_xlfn.MAXIFS(ejecuciones[Column1.fechaDiligenciamiento],ejecuciones[Column1.codigoIndicador],A228)),0)),0)</f>
        <v>0</v>
      </c>
      <c r="AJ228" s="26">
        <f t="shared" si="31"/>
        <v>0</v>
      </c>
    </row>
    <row r="229" spans="1:36" ht="72.5" x14ac:dyDescent="0.35">
      <c r="A229" s="17">
        <v>228</v>
      </c>
      <c r="B229" s="18" t="s">
        <v>744</v>
      </c>
      <c r="C229" s="18" t="s">
        <v>29</v>
      </c>
      <c r="D229" s="18" t="s">
        <v>716</v>
      </c>
      <c r="E229" s="18" t="s">
        <v>667</v>
      </c>
      <c r="F229" s="18" t="s">
        <v>61</v>
      </c>
      <c r="G229" s="18" t="s">
        <v>605</v>
      </c>
      <c r="H229" s="18" t="s">
        <v>99</v>
      </c>
      <c r="I229" s="18">
        <v>263</v>
      </c>
      <c r="J229" s="18" t="s">
        <v>469</v>
      </c>
      <c r="K229" s="19">
        <v>1905036</v>
      </c>
      <c r="L229" s="20" t="s">
        <v>880</v>
      </c>
      <c r="M229" s="18" t="s">
        <v>1092</v>
      </c>
      <c r="N229" s="18" t="s">
        <v>1160</v>
      </c>
      <c r="O229" s="21">
        <v>188</v>
      </c>
      <c r="P229" s="21">
        <v>2023</v>
      </c>
      <c r="Q229" s="21" t="s">
        <v>240</v>
      </c>
      <c r="R229" s="22">
        <v>50</v>
      </c>
      <c r="S229" s="21">
        <v>200</v>
      </c>
      <c r="T229" s="23"/>
      <c r="U229" s="24">
        <f t="shared" si="24"/>
        <v>0</v>
      </c>
      <c r="V229" s="23"/>
      <c r="W229" s="24">
        <f t="shared" si="25"/>
        <v>0</v>
      </c>
      <c r="X229" s="23" cm="1">
        <f t="array" ref="X229">IFERROR(INDEX(ejecuciones[Column1.ejecutado],MATCH(1,(ejecuciones[Column1.codigoIndicador]=A229)*(ejecuciones[periodo avance]="Marzo"),0)),0)</f>
        <v>10</v>
      </c>
      <c r="Y229" s="23" cm="1">
        <f t="array" ref="Y229">IFERROR(INDEX(ejecuciones[Column1.ejecutado],MATCH(1,(ejecuciones[Column1.codigoIndicador]=A229)*(ejecuciones[periodo avance]="Junio"),0)),0)</f>
        <v>13</v>
      </c>
      <c r="Z229" s="23" cm="1">
        <f t="array" ref="Z229">IFERROR(INDEX(ejecuciones[Column1.ejecutado],MATCH(1,(ejecuciones[Column1.codigoIndicador]=A229)*(ejecuciones[periodo avance]="Septiembre"),0)),0)</f>
        <v>0</v>
      </c>
      <c r="AA229" s="23" cm="1">
        <f t="array" ref="AA229">IFERROR(INDEX(ejecuciones[Column1.ejecutado],MATCH(1,(ejecuciones[Column1.codigoIndicador]=A229)*(ejecuciones[periodo avance]="Diciembre"),0)),0)</f>
        <v>0</v>
      </c>
      <c r="AB229" s="25">
        <f t="shared" si="26"/>
        <v>23</v>
      </c>
      <c r="AC229" s="24">
        <f t="shared" si="27"/>
        <v>0.115</v>
      </c>
      <c r="AD229" s="25">
        <f t="shared" si="28"/>
        <v>23</v>
      </c>
      <c r="AE229" s="24">
        <f t="shared" si="29"/>
        <v>0.46</v>
      </c>
      <c r="AF229" s="26">
        <f t="shared" si="30"/>
        <v>0.115</v>
      </c>
      <c r="AG229" s="27" cm="1">
        <f t="array" ref="AG229">IFERROR(INDEX(ejecuciones[Column1.presupuestoProyectado],MATCH(1,(ejecuciones[Column1.codigoIndicador]=A229)*(ejecuciones[Column1.fechaDiligenciamiento]=_xlfn.MAXIFS(ejecuciones[Column1.fechaDiligenciamiento],ejecuciones[Column1.codigoIndicador],A229)),0)),0)</f>
        <v>0</v>
      </c>
      <c r="AH229" s="28"/>
      <c r="AI229" s="29" cm="1">
        <f t="array" ref="AI229">IFERROR(INDEX(ejecuciones[Column1.presupuestoEjecutado],MATCH(1,(ejecuciones[Column1.codigoIndicador]=A229)*(ejecuciones[Column1.fechaDiligenciamiento]=_xlfn.MAXIFS(ejecuciones[Column1.fechaDiligenciamiento],ejecuciones[Column1.codigoIndicador],A229)),0)),0)</f>
        <v>0</v>
      </c>
      <c r="AJ229" s="26">
        <f t="shared" si="31"/>
        <v>0</v>
      </c>
    </row>
    <row r="230" spans="1:36" ht="72.5" x14ac:dyDescent="0.35">
      <c r="A230" s="17">
        <v>229</v>
      </c>
      <c r="B230" s="18" t="s">
        <v>744</v>
      </c>
      <c r="C230" s="18" t="s">
        <v>29</v>
      </c>
      <c r="D230" s="18" t="s">
        <v>716</v>
      </c>
      <c r="E230" s="18" t="s">
        <v>667</v>
      </c>
      <c r="F230" s="18">
        <v>1905</v>
      </c>
      <c r="G230" s="18" t="s">
        <v>605</v>
      </c>
      <c r="H230" s="18" t="s">
        <v>90</v>
      </c>
      <c r="I230" s="18">
        <v>264</v>
      </c>
      <c r="J230" s="18" t="s">
        <v>449</v>
      </c>
      <c r="K230" s="19">
        <v>1905050</v>
      </c>
      <c r="L230" s="20" t="s">
        <v>752</v>
      </c>
      <c r="M230" s="18" t="s">
        <v>964</v>
      </c>
      <c r="N230" s="18" t="s">
        <v>1160</v>
      </c>
      <c r="O230" s="21">
        <v>180</v>
      </c>
      <c r="P230" s="21">
        <v>2023</v>
      </c>
      <c r="Q230" s="21" t="s">
        <v>249</v>
      </c>
      <c r="R230" s="22">
        <v>135</v>
      </c>
      <c r="S230" s="21">
        <v>540</v>
      </c>
      <c r="T230" s="23"/>
      <c r="U230" s="24">
        <f t="shared" si="24"/>
        <v>0</v>
      </c>
      <c r="V230" s="23"/>
      <c r="W230" s="24">
        <f t="shared" si="25"/>
        <v>0</v>
      </c>
      <c r="X230" s="23" cm="1">
        <f t="array" ref="X230">IFERROR(INDEX(ejecuciones[Column1.ejecutado],MATCH(1,(ejecuciones[Column1.codigoIndicador]=A230)*(ejecuciones[periodo avance]="Marzo"),0)),0)</f>
        <v>12</v>
      </c>
      <c r="Y230" s="23" cm="1">
        <f t="array" ref="Y230">IFERROR(INDEX(ejecuciones[Column1.ejecutado],MATCH(1,(ejecuciones[Column1.codigoIndicador]=A230)*(ejecuciones[periodo avance]="Junio"),0)),0)</f>
        <v>75</v>
      </c>
      <c r="Z230" s="23" cm="1">
        <f t="array" ref="Z230">IFERROR(INDEX(ejecuciones[Column1.ejecutado],MATCH(1,(ejecuciones[Column1.codigoIndicador]=A230)*(ejecuciones[periodo avance]="Septiembre"),0)),0)</f>
        <v>0</v>
      </c>
      <c r="AA230" s="23" cm="1">
        <f t="array" ref="AA230">IFERROR(INDEX(ejecuciones[Column1.ejecutado],MATCH(1,(ejecuciones[Column1.codigoIndicador]=A230)*(ejecuciones[periodo avance]="Diciembre"),0)),0)</f>
        <v>0</v>
      </c>
      <c r="AB230" s="25">
        <f t="shared" si="26"/>
        <v>87</v>
      </c>
      <c r="AC230" s="24">
        <f t="shared" si="27"/>
        <v>0.16111111111111112</v>
      </c>
      <c r="AD230" s="25">
        <f t="shared" si="28"/>
        <v>87</v>
      </c>
      <c r="AE230" s="24">
        <f t="shared" si="29"/>
        <v>0.64444444444444449</v>
      </c>
      <c r="AF230" s="26">
        <f t="shared" si="30"/>
        <v>0.16111111111111112</v>
      </c>
      <c r="AG230" s="27" cm="1">
        <f t="array" ref="AG230">IFERROR(INDEX(ejecuciones[Column1.presupuestoProyectado],MATCH(1,(ejecuciones[Column1.codigoIndicador]=A230)*(ejecuciones[Column1.fechaDiligenciamiento]=_xlfn.MAXIFS(ejecuciones[Column1.fechaDiligenciamiento],ejecuciones[Column1.codigoIndicador],A230)),0)),0)</f>
        <v>0</v>
      </c>
      <c r="AH230" s="28"/>
      <c r="AI230" s="29" cm="1">
        <f t="array" ref="AI230">IFERROR(INDEX(ejecuciones[Column1.presupuestoEjecutado],MATCH(1,(ejecuciones[Column1.codigoIndicador]=A230)*(ejecuciones[Column1.fechaDiligenciamiento]=_xlfn.MAXIFS(ejecuciones[Column1.fechaDiligenciamiento],ejecuciones[Column1.codigoIndicador],A230)),0)),0)</f>
        <v>0</v>
      </c>
      <c r="AJ230" s="26">
        <f t="shared" si="31"/>
        <v>0</v>
      </c>
    </row>
    <row r="231" spans="1:36" ht="72.5" x14ac:dyDescent="0.35">
      <c r="A231" s="17">
        <v>230</v>
      </c>
      <c r="B231" s="18" t="s">
        <v>744</v>
      </c>
      <c r="C231" s="18" t="s">
        <v>29</v>
      </c>
      <c r="D231" s="18" t="s">
        <v>716</v>
      </c>
      <c r="E231" s="18" t="s">
        <v>667</v>
      </c>
      <c r="F231" s="18">
        <v>1905</v>
      </c>
      <c r="G231" s="18" t="s">
        <v>605</v>
      </c>
      <c r="H231" s="18" t="s">
        <v>90</v>
      </c>
      <c r="I231" s="18">
        <v>265</v>
      </c>
      <c r="J231" s="18" t="s">
        <v>449</v>
      </c>
      <c r="K231" s="19">
        <v>1905050</v>
      </c>
      <c r="L231" s="20" t="s">
        <v>752</v>
      </c>
      <c r="M231" s="18" t="s">
        <v>964</v>
      </c>
      <c r="N231" s="18" t="s">
        <v>1160</v>
      </c>
      <c r="O231" s="21">
        <v>180</v>
      </c>
      <c r="P231" s="21">
        <v>2023</v>
      </c>
      <c r="Q231" s="21" t="s">
        <v>250</v>
      </c>
      <c r="R231" s="22">
        <v>135</v>
      </c>
      <c r="S231" s="21">
        <v>540</v>
      </c>
      <c r="T231" s="23"/>
      <c r="U231" s="24">
        <f t="shared" si="24"/>
        <v>0</v>
      </c>
      <c r="V231" s="23"/>
      <c r="W231" s="24">
        <f t="shared" si="25"/>
        <v>0</v>
      </c>
      <c r="X231" s="23" cm="1">
        <f t="array" ref="X231">IFERROR(INDEX(ejecuciones[Column1.ejecutado],MATCH(1,(ejecuciones[Column1.codigoIndicador]=A231)*(ejecuciones[periodo avance]="Marzo"),0)),0)</f>
        <v>12</v>
      </c>
      <c r="Y231" s="23" cm="1">
        <f t="array" ref="Y231">IFERROR(INDEX(ejecuciones[Column1.ejecutado],MATCH(1,(ejecuciones[Column1.codigoIndicador]=A231)*(ejecuciones[periodo avance]="Junio"),0)),0)</f>
        <v>63</v>
      </c>
      <c r="Z231" s="23" cm="1">
        <f t="array" ref="Z231">IFERROR(INDEX(ejecuciones[Column1.ejecutado],MATCH(1,(ejecuciones[Column1.codigoIndicador]=A231)*(ejecuciones[periodo avance]="Septiembre"),0)),0)</f>
        <v>0</v>
      </c>
      <c r="AA231" s="23" cm="1">
        <f t="array" ref="AA231">IFERROR(INDEX(ejecuciones[Column1.ejecutado],MATCH(1,(ejecuciones[Column1.codigoIndicador]=A231)*(ejecuciones[periodo avance]="Diciembre"),0)),0)</f>
        <v>0</v>
      </c>
      <c r="AB231" s="25">
        <f t="shared" si="26"/>
        <v>75</v>
      </c>
      <c r="AC231" s="24">
        <f t="shared" si="27"/>
        <v>0.1388888888888889</v>
      </c>
      <c r="AD231" s="25">
        <f t="shared" si="28"/>
        <v>75</v>
      </c>
      <c r="AE231" s="24">
        <f t="shared" si="29"/>
        <v>0.55555555555555558</v>
      </c>
      <c r="AF231" s="26">
        <f t="shared" si="30"/>
        <v>0.1388888888888889</v>
      </c>
      <c r="AG231" s="27" cm="1">
        <f t="array" ref="AG231">IFERROR(INDEX(ejecuciones[Column1.presupuestoProyectado],MATCH(1,(ejecuciones[Column1.codigoIndicador]=A231)*(ejecuciones[Column1.fechaDiligenciamiento]=_xlfn.MAXIFS(ejecuciones[Column1.fechaDiligenciamiento],ejecuciones[Column1.codigoIndicador],A231)),0)),0)</f>
        <v>0</v>
      </c>
      <c r="AH231" s="28"/>
      <c r="AI231" s="29" cm="1">
        <f t="array" ref="AI231">IFERROR(INDEX(ejecuciones[Column1.presupuestoEjecutado],MATCH(1,(ejecuciones[Column1.codigoIndicador]=A231)*(ejecuciones[Column1.fechaDiligenciamiento]=_xlfn.MAXIFS(ejecuciones[Column1.fechaDiligenciamiento],ejecuciones[Column1.codigoIndicador],A231)),0)),0)</f>
        <v>0</v>
      </c>
      <c r="AJ231" s="26">
        <f t="shared" si="31"/>
        <v>0</v>
      </c>
    </row>
    <row r="232" spans="1:36" ht="116" x14ac:dyDescent="0.35">
      <c r="A232" s="17">
        <v>231</v>
      </c>
      <c r="B232" s="18" t="s">
        <v>744</v>
      </c>
      <c r="C232" s="18" t="s">
        <v>29</v>
      </c>
      <c r="D232" s="18" t="s">
        <v>716</v>
      </c>
      <c r="E232" s="18" t="s">
        <v>667</v>
      </c>
      <c r="F232" s="18" t="s">
        <v>61</v>
      </c>
      <c r="G232" s="18" t="s">
        <v>605</v>
      </c>
      <c r="H232" s="18" t="s">
        <v>89</v>
      </c>
      <c r="I232" s="18">
        <v>266</v>
      </c>
      <c r="J232" s="18" t="s">
        <v>470</v>
      </c>
      <c r="K232" s="19">
        <v>1905050</v>
      </c>
      <c r="L232" s="20" t="s">
        <v>752</v>
      </c>
      <c r="M232" s="18" t="s">
        <v>964</v>
      </c>
      <c r="N232" s="18" t="s">
        <v>1160</v>
      </c>
      <c r="O232" s="21">
        <v>12</v>
      </c>
      <c r="P232" s="21">
        <v>2023</v>
      </c>
      <c r="Q232" s="21" t="s">
        <v>240</v>
      </c>
      <c r="R232" s="22">
        <v>12</v>
      </c>
      <c r="S232" s="21">
        <v>60</v>
      </c>
      <c r="T232" s="23"/>
      <c r="U232" s="24">
        <f t="shared" si="24"/>
        <v>0</v>
      </c>
      <c r="V232" s="23"/>
      <c r="W232" s="24">
        <f t="shared" si="25"/>
        <v>0</v>
      </c>
      <c r="X232" s="23" cm="1">
        <f t="array" ref="X232">IFERROR(INDEX(ejecuciones[Column1.ejecutado],MATCH(1,(ejecuciones[Column1.codigoIndicador]=A232)*(ejecuciones[periodo avance]="Marzo"),0)),0)</f>
        <v>10</v>
      </c>
      <c r="Y232" s="23" cm="1">
        <f t="array" ref="Y232">IFERROR(INDEX(ejecuciones[Column1.ejecutado],MATCH(1,(ejecuciones[Column1.codigoIndicador]=A232)*(ejecuciones[periodo avance]="Junio"),0)),0)</f>
        <v>11</v>
      </c>
      <c r="Z232" s="23" cm="1">
        <f t="array" ref="Z232">IFERROR(INDEX(ejecuciones[Column1.ejecutado],MATCH(1,(ejecuciones[Column1.codigoIndicador]=A232)*(ejecuciones[periodo avance]="Septiembre"),0)),0)</f>
        <v>0</v>
      </c>
      <c r="AA232" s="23" cm="1">
        <f t="array" ref="AA232">IFERROR(INDEX(ejecuciones[Column1.ejecutado],MATCH(1,(ejecuciones[Column1.codigoIndicador]=A232)*(ejecuciones[periodo avance]="Diciembre"),0)),0)</f>
        <v>0</v>
      </c>
      <c r="AB232" s="25">
        <f t="shared" si="26"/>
        <v>21</v>
      </c>
      <c r="AC232" s="24">
        <f t="shared" si="27"/>
        <v>0.35</v>
      </c>
      <c r="AD232" s="25">
        <f t="shared" si="28"/>
        <v>21</v>
      </c>
      <c r="AE232" s="24">
        <f t="shared" si="29"/>
        <v>1.75</v>
      </c>
      <c r="AF232" s="26">
        <f t="shared" si="30"/>
        <v>0.35</v>
      </c>
      <c r="AG232" s="27" cm="1">
        <f t="array" ref="AG232">IFERROR(INDEX(ejecuciones[Column1.presupuestoProyectado],MATCH(1,(ejecuciones[Column1.codigoIndicador]=A232)*(ejecuciones[Column1.fechaDiligenciamiento]=_xlfn.MAXIFS(ejecuciones[Column1.fechaDiligenciamiento],ejecuciones[Column1.codigoIndicador],A232)),0)),0)</f>
        <v>0</v>
      </c>
      <c r="AH232" s="28"/>
      <c r="AI232" s="29" cm="1">
        <f t="array" ref="AI232">IFERROR(INDEX(ejecuciones[Column1.presupuestoEjecutado],MATCH(1,(ejecuciones[Column1.codigoIndicador]=A232)*(ejecuciones[Column1.fechaDiligenciamiento]=_xlfn.MAXIFS(ejecuciones[Column1.fechaDiligenciamiento],ejecuciones[Column1.codigoIndicador],A232)),0)),0)</f>
        <v>0</v>
      </c>
      <c r="AJ232" s="26">
        <f t="shared" si="31"/>
        <v>0</v>
      </c>
    </row>
    <row r="233" spans="1:36" ht="304.5" x14ac:dyDescent="0.35">
      <c r="A233" s="17">
        <v>232</v>
      </c>
      <c r="B233" s="18" t="s">
        <v>744</v>
      </c>
      <c r="C233" s="18" t="s">
        <v>29</v>
      </c>
      <c r="D233" s="18" t="s">
        <v>716</v>
      </c>
      <c r="E233" s="18" t="s">
        <v>667</v>
      </c>
      <c r="F233" s="18" t="s">
        <v>61</v>
      </c>
      <c r="G233" s="18" t="s">
        <v>605</v>
      </c>
      <c r="H233" s="18" t="s">
        <v>89</v>
      </c>
      <c r="I233" s="18">
        <v>267</v>
      </c>
      <c r="J233" s="18" t="s">
        <v>471</v>
      </c>
      <c r="K233" s="19">
        <v>190505400</v>
      </c>
      <c r="L233" s="20" t="s">
        <v>877</v>
      </c>
      <c r="M233" s="18" t="s">
        <v>1089</v>
      </c>
      <c r="N233" s="18" t="s">
        <v>1160</v>
      </c>
      <c r="O233" s="21">
        <v>20</v>
      </c>
      <c r="P233" s="21">
        <v>2023</v>
      </c>
      <c r="Q233" s="21" t="s">
        <v>251</v>
      </c>
      <c r="R233" s="22">
        <v>5</v>
      </c>
      <c r="S233" s="21">
        <v>20</v>
      </c>
      <c r="T233" s="23"/>
      <c r="U233" s="24">
        <f t="shared" si="24"/>
        <v>0</v>
      </c>
      <c r="V233" s="23"/>
      <c r="W233" s="24">
        <f t="shared" si="25"/>
        <v>0</v>
      </c>
      <c r="X233" s="23" cm="1">
        <f t="array" ref="X233">IFERROR(INDEX(ejecuciones[Column1.ejecutado],MATCH(1,(ejecuciones[Column1.codigoIndicador]=A233)*(ejecuciones[periodo avance]="Marzo"),0)),0)</f>
        <v>0</v>
      </c>
      <c r="Y233" s="23" cm="1">
        <f t="array" ref="Y233">IFERROR(INDEX(ejecuciones[Column1.ejecutado],MATCH(1,(ejecuciones[Column1.codigoIndicador]=A233)*(ejecuciones[periodo avance]="Junio"),0)),0)</f>
        <v>2</v>
      </c>
      <c r="Z233" s="23" cm="1">
        <f t="array" ref="Z233">IFERROR(INDEX(ejecuciones[Column1.ejecutado],MATCH(1,(ejecuciones[Column1.codigoIndicador]=A233)*(ejecuciones[periodo avance]="Septiembre"),0)),0)</f>
        <v>0</v>
      </c>
      <c r="AA233" s="23" cm="1">
        <f t="array" ref="AA233">IFERROR(INDEX(ejecuciones[Column1.ejecutado],MATCH(1,(ejecuciones[Column1.codigoIndicador]=A233)*(ejecuciones[periodo avance]="Diciembre"),0)),0)</f>
        <v>0</v>
      </c>
      <c r="AB233" s="25">
        <f t="shared" si="26"/>
        <v>2</v>
      </c>
      <c r="AC233" s="24">
        <f t="shared" si="27"/>
        <v>0.1</v>
      </c>
      <c r="AD233" s="25">
        <f t="shared" si="28"/>
        <v>2</v>
      </c>
      <c r="AE233" s="24">
        <f t="shared" si="29"/>
        <v>0.4</v>
      </c>
      <c r="AF233" s="26">
        <f t="shared" si="30"/>
        <v>0.1</v>
      </c>
      <c r="AG233" s="27" cm="1">
        <f t="array" ref="AG233">IFERROR(INDEX(ejecuciones[Column1.presupuestoProyectado],MATCH(1,(ejecuciones[Column1.codigoIndicador]=A233)*(ejecuciones[Column1.fechaDiligenciamiento]=_xlfn.MAXIFS(ejecuciones[Column1.fechaDiligenciamiento],ejecuciones[Column1.codigoIndicador],A233)),0)),0)</f>
        <v>0</v>
      </c>
      <c r="AH233" s="28"/>
      <c r="AI233" s="29" cm="1">
        <f t="array" ref="AI233">IFERROR(INDEX(ejecuciones[Column1.presupuestoEjecutado],MATCH(1,(ejecuciones[Column1.codigoIndicador]=A233)*(ejecuciones[Column1.fechaDiligenciamiento]=_xlfn.MAXIFS(ejecuciones[Column1.fechaDiligenciamiento],ejecuciones[Column1.codigoIndicador],A233)),0)),0)</f>
        <v>0</v>
      </c>
      <c r="AJ233" s="26">
        <f t="shared" si="31"/>
        <v>0</v>
      </c>
    </row>
    <row r="234" spans="1:36" ht="246.5" x14ac:dyDescent="0.35">
      <c r="A234" s="17">
        <v>233</v>
      </c>
      <c r="B234" s="18" t="s">
        <v>744</v>
      </c>
      <c r="C234" s="18" t="s">
        <v>29</v>
      </c>
      <c r="D234" s="18" t="s">
        <v>716</v>
      </c>
      <c r="E234" s="18" t="s">
        <v>667</v>
      </c>
      <c r="F234" s="18">
        <v>1905</v>
      </c>
      <c r="G234" s="18" t="s">
        <v>605</v>
      </c>
      <c r="H234" s="18" t="s">
        <v>100</v>
      </c>
      <c r="I234" s="18">
        <v>268</v>
      </c>
      <c r="J234" s="18" t="s">
        <v>472</v>
      </c>
      <c r="K234" s="19">
        <v>1905031</v>
      </c>
      <c r="L234" s="20" t="s">
        <v>881</v>
      </c>
      <c r="M234" s="18" t="s">
        <v>1093</v>
      </c>
      <c r="N234" s="18" t="s">
        <v>1160</v>
      </c>
      <c r="O234" s="21">
        <v>90</v>
      </c>
      <c r="P234" s="21">
        <v>2023</v>
      </c>
      <c r="Q234" s="21" t="s">
        <v>252</v>
      </c>
      <c r="R234" s="22">
        <v>50</v>
      </c>
      <c r="S234" s="21">
        <v>225</v>
      </c>
      <c r="T234" s="23"/>
      <c r="U234" s="24">
        <f t="shared" si="24"/>
        <v>0</v>
      </c>
      <c r="V234" s="23"/>
      <c r="W234" s="24">
        <f t="shared" si="25"/>
        <v>0</v>
      </c>
      <c r="X234" s="23" cm="1">
        <f t="array" ref="X234">IFERROR(INDEX(ejecuciones[Column1.ejecutado],MATCH(1,(ejecuciones[Column1.codigoIndicador]=A234)*(ejecuciones[periodo avance]="Marzo"),0)),0)</f>
        <v>1</v>
      </c>
      <c r="Y234" s="23" cm="1">
        <f t="array" ref="Y234">IFERROR(INDEX(ejecuciones[Column1.ejecutado],MATCH(1,(ejecuciones[Column1.codigoIndicador]=A234)*(ejecuciones[periodo avance]="Junio"),0)),0)</f>
        <v>12</v>
      </c>
      <c r="Z234" s="23" cm="1">
        <f t="array" ref="Z234">IFERROR(INDEX(ejecuciones[Column1.ejecutado],MATCH(1,(ejecuciones[Column1.codigoIndicador]=A234)*(ejecuciones[periodo avance]="Septiembre"),0)),0)</f>
        <v>0</v>
      </c>
      <c r="AA234" s="23" cm="1">
        <f t="array" ref="AA234">IFERROR(INDEX(ejecuciones[Column1.ejecutado],MATCH(1,(ejecuciones[Column1.codigoIndicador]=A234)*(ejecuciones[periodo avance]="Diciembre"),0)),0)</f>
        <v>0</v>
      </c>
      <c r="AB234" s="25">
        <f t="shared" si="26"/>
        <v>13</v>
      </c>
      <c r="AC234" s="24">
        <f t="shared" si="27"/>
        <v>5.7777777777777775E-2</v>
      </c>
      <c r="AD234" s="25">
        <f t="shared" si="28"/>
        <v>13</v>
      </c>
      <c r="AE234" s="24">
        <f t="shared" si="29"/>
        <v>0.26</v>
      </c>
      <c r="AF234" s="26">
        <f t="shared" si="30"/>
        <v>5.7777777777777775E-2</v>
      </c>
      <c r="AG234" s="27" cm="1">
        <f t="array" ref="AG234">IFERROR(INDEX(ejecuciones[Column1.presupuestoProyectado],MATCH(1,(ejecuciones[Column1.codigoIndicador]=A234)*(ejecuciones[Column1.fechaDiligenciamiento]=_xlfn.MAXIFS(ejecuciones[Column1.fechaDiligenciamiento],ejecuciones[Column1.codigoIndicador],A234)),0)),0)</f>
        <v>0</v>
      </c>
      <c r="AH234" s="28"/>
      <c r="AI234" s="29" cm="1">
        <f t="array" ref="AI234">IFERROR(INDEX(ejecuciones[Column1.presupuestoEjecutado],MATCH(1,(ejecuciones[Column1.codigoIndicador]=A234)*(ejecuciones[Column1.fechaDiligenciamiento]=_xlfn.MAXIFS(ejecuciones[Column1.fechaDiligenciamiento],ejecuciones[Column1.codigoIndicador],A234)),0)),0)</f>
        <v>0</v>
      </c>
      <c r="AJ234" s="26">
        <f t="shared" si="31"/>
        <v>0</v>
      </c>
    </row>
    <row r="235" spans="1:36" ht="116" x14ac:dyDescent="0.35">
      <c r="A235" s="17">
        <v>234</v>
      </c>
      <c r="B235" s="18" t="s">
        <v>744</v>
      </c>
      <c r="C235" s="18" t="s">
        <v>29</v>
      </c>
      <c r="D235" s="18" t="s">
        <v>716</v>
      </c>
      <c r="E235" s="18" t="s">
        <v>667</v>
      </c>
      <c r="F235" s="18" t="s">
        <v>61</v>
      </c>
      <c r="G235" s="18" t="s">
        <v>605</v>
      </c>
      <c r="H235" s="18" t="s">
        <v>101</v>
      </c>
      <c r="I235" s="18">
        <v>269</v>
      </c>
      <c r="J235" s="18" t="s">
        <v>473</v>
      </c>
      <c r="K235" s="19">
        <v>1905050</v>
      </c>
      <c r="L235" s="20" t="s">
        <v>752</v>
      </c>
      <c r="M235" s="18" t="s">
        <v>964</v>
      </c>
      <c r="N235" s="18" t="s">
        <v>1160</v>
      </c>
      <c r="O235" s="21">
        <v>60</v>
      </c>
      <c r="P235" s="21">
        <v>2023</v>
      </c>
      <c r="Q235" s="21" t="s">
        <v>253</v>
      </c>
      <c r="R235" s="22">
        <v>60</v>
      </c>
      <c r="S235" s="21">
        <v>240</v>
      </c>
      <c r="T235" s="23"/>
      <c r="U235" s="24">
        <f t="shared" si="24"/>
        <v>0</v>
      </c>
      <c r="V235" s="23"/>
      <c r="W235" s="24">
        <f t="shared" si="25"/>
        <v>0</v>
      </c>
      <c r="X235" s="23" cm="1">
        <f t="array" ref="X235">IFERROR(INDEX(ejecuciones[Column1.ejecutado],MATCH(1,(ejecuciones[Column1.codigoIndicador]=A235)*(ejecuciones[periodo avance]="Marzo"),0)),0)</f>
        <v>5</v>
      </c>
      <c r="Y235" s="23" cm="1">
        <f t="array" ref="Y235">IFERROR(INDEX(ejecuciones[Column1.ejecutado],MATCH(1,(ejecuciones[Column1.codigoIndicador]=A235)*(ejecuciones[periodo avance]="Junio"),0)),0)</f>
        <v>31</v>
      </c>
      <c r="Z235" s="23" cm="1">
        <f t="array" ref="Z235">IFERROR(INDEX(ejecuciones[Column1.ejecutado],MATCH(1,(ejecuciones[Column1.codigoIndicador]=A235)*(ejecuciones[periodo avance]="Septiembre"),0)),0)</f>
        <v>0</v>
      </c>
      <c r="AA235" s="23" cm="1">
        <f t="array" ref="AA235">IFERROR(INDEX(ejecuciones[Column1.ejecutado],MATCH(1,(ejecuciones[Column1.codigoIndicador]=A235)*(ejecuciones[periodo avance]="Diciembre"),0)),0)</f>
        <v>0</v>
      </c>
      <c r="AB235" s="25">
        <f t="shared" si="26"/>
        <v>36</v>
      </c>
      <c r="AC235" s="24">
        <f t="shared" si="27"/>
        <v>0.15</v>
      </c>
      <c r="AD235" s="25">
        <f t="shared" si="28"/>
        <v>36</v>
      </c>
      <c r="AE235" s="24">
        <f t="shared" si="29"/>
        <v>0.6</v>
      </c>
      <c r="AF235" s="26">
        <f t="shared" si="30"/>
        <v>0.15</v>
      </c>
      <c r="AG235" s="27" cm="1">
        <f t="array" ref="AG235">IFERROR(INDEX(ejecuciones[Column1.presupuestoProyectado],MATCH(1,(ejecuciones[Column1.codigoIndicador]=A235)*(ejecuciones[Column1.fechaDiligenciamiento]=_xlfn.MAXIFS(ejecuciones[Column1.fechaDiligenciamiento],ejecuciones[Column1.codigoIndicador],A235)),0)),0)</f>
        <v>0</v>
      </c>
      <c r="AH235" s="28"/>
      <c r="AI235" s="29" cm="1">
        <f t="array" ref="AI235">IFERROR(INDEX(ejecuciones[Column1.presupuestoEjecutado],MATCH(1,(ejecuciones[Column1.codigoIndicador]=A235)*(ejecuciones[Column1.fechaDiligenciamiento]=_xlfn.MAXIFS(ejecuciones[Column1.fechaDiligenciamiento],ejecuciones[Column1.codigoIndicador],A235)),0)),0)</f>
        <v>0</v>
      </c>
      <c r="AJ235" s="26">
        <f t="shared" si="31"/>
        <v>0</v>
      </c>
    </row>
    <row r="236" spans="1:36" ht="116" x14ac:dyDescent="0.35">
      <c r="A236" s="17">
        <v>235</v>
      </c>
      <c r="B236" s="18" t="s">
        <v>744</v>
      </c>
      <c r="C236" s="18" t="s">
        <v>29</v>
      </c>
      <c r="D236" s="18" t="s">
        <v>716</v>
      </c>
      <c r="E236" s="18" t="s">
        <v>667</v>
      </c>
      <c r="F236" s="18" t="s">
        <v>61</v>
      </c>
      <c r="G236" s="18" t="s">
        <v>605</v>
      </c>
      <c r="H236" s="18" t="s">
        <v>102</v>
      </c>
      <c r="I236" s="18">
        <v>270</v>
      </c>
      <c r="J236" s="18" t="s">
        <v>474</v>
      </c>
      <c r="K236" s="19">
        <v>1905050</v>
      </c>
      <c r="L236" s="20" t="s">
        <v>752</v>
      </c>
      <c r="M236" s="18" t="s">
        <v>964</v>
      </c>
      <c r="N236" s="18" t="s">
        <v>1160</v>
      </c>
      <c r="O236" s="21">
        <v>340</v>
      </c>
      <c r="P236" s="21">
        <v>2023</v>
      </c>
      <c r="Q236" s="21" t="s">
        <v>254</v>
      </c>
      <c r="R236" s="22">
        <v>100</v>
      </c>
      <c r="S236" s="21">
        <v>350</v>
      </c>
      <c r="T236" s="23"/>
      <c r="U236" s="24">
        <f t="shared" si="24"/>
        <v>0</v>
      </c>
      <c r="V236" s="23"/>
      <c r="W236" s="24">
        <f t="shared" si="25"/>
        <v>0</v>
      </c>
      <c r="X236" s="23" cm="1">
        <f t="array" ref="X236">IFERROR(INDEX(ejecuciones[Column1.ejecutado],MATCH(1,(ejecuciones[Column1.codigoIndicador]=A236)*(ejecuciones[periodo avance]="Marzo"),0)),0)</f>
        <v>11</v>
      </c>
      <c r="Y236" s="23" cm="1">
        <f t="array" ref="Y236">IFERROR(INDEX(ejecuciones[Column1.ejecutado],MATCH(1,(ejecuciones[Column1.codigoIndicador]=A236)*(ejecuciones[periodo avance]="Junio"),0)),0)</f>
        <v>22</v>
      </c>
      <c r="Z236" s="23" cm="1">
        <f t="array" ref="Z236">IFERROR(INDEX(ejecuciones[Column1.ejecutado],MATCH(1,(ejecuciones[Column1.codigoIndicador]=A236)*(ejecuciones[periodo avance]="Septiembre"),0)),0)</f>
        <v>0</v>
      </c>
      <c r="AA236" s="23" cm="1">
        <f t="array" ref="AA236">IFERROR(INDEX(ejecuciones[Column1.ejecutado],MATCH(1,(ejecuciones[Column1.codigoIndicador]=A236)*(ejecuciones[periodo avance]="Diciembre"),0)),0)</f>
        <v>0</v>
      </c>
      <c r="AB236" s="25">
        <f t="shared" si="26"/>
        <v>33</v>
      </c>
      <c r="AC236" s="24">
        <f t="shared" si="27"/>
        <v>9.4285714285714292E-2</v>
      </c>
      <c r="AD236" s="25">
        <f t="shared" si="28"/>
        <v>33</v>
      </c>
      <c r="AE236" s="24">
        <f t="shared" si="29"/>
        <v>0.33</v>
      </c>
      <c r="AF236" s="26">
        <f t="shared" si="30"/>
        <v>9.4285714285714292E-2</v>
      </c>
      <c r="AG236" s="27" cm="1">
        <f t="array" ref="AG236">IFERROR(INDEX(ejecuciones[Column1.presupuestoProyectado],MATCH(1,(ejecuciones[Column1.codigoIndicador]=A236)*(ejecuciones[Column1.fechaDiligenciamiento]=_xlfn.MAXIFS(ejecuciones[Column1.fechaDiligenciamiento],ejecuciones[Column1.codigoIndicador],A236)),0)),0)</f>
        <v>0</v>
      </c>
      <c r="AH236" s="28"/>
      <c r="AI236" s="29" cm="1">
        <f t="array" ref="AI236">IFERROR(INDEX(ejecuciones[Column1.presupuestoEjecutado],MATCH(1,(ejecuciones[Column1.codigoIndicador]=A236)*(ejecuciones[Column1.fechaDiligenciamiento]=_xlfn.MAXIFS(ejecuciones[Column1.fechaDiligenciamiento],ejecuciones[Column1.codigoIndicador],A236)),0)),0)</f>
        <v>0</v>
      </c>
      <c r="AJ236" s="26">
        <f t="shared" si="31"/>
        <v>0</v>
      </c>
    </row>
    <row r="237" spans="1:36" ht="116" x14ac:dyDescent="0.35">
      <c r="A237" s="17">
        <v>236</v>
      </c>
      <c r="B237" s="18" t="s">
        <v>744</v>
      </c>
      <c r="C237" s="18" t="s">
        <v>29</v>
      </c>
      <c r="D237" s="18" t="s">
        <v>716</v>
      </c>
      <c r="E237" s="18" t="s">
        <v>667</v>
      </c>
      <c r="F237" s="18" t="s">
        <v>61</v>
      </c>
      <c r="G237" s="18" t="s">
        <v>605</v>
      </c>
      <c r="H237" s="18" t="s">
        <v>102</v>
      </c>
      <c r="I237" s="18">
        <v>271</v>
      </c>
      <c r="J237" s="18" t="s">
        <v>475</v>
      </c>
      <c r="K237" s="19" t="s">
        <v>178</v>
      </c>
      <c r="L237" s="20" t="s">
        <v>882</v>
      </c>
      <c r="M237" s="18" t="s">
        <v>1094</v>
      </c>
      <c r="N237" s="18" t="s">
        <v>1160</v>
      </c>
      <c r="O237" s="21">
        <v>15</v>
      </c>
      <c r="P237" s="21">
        <v>2023</v>
      </c>
      <c r="Q237" s="21" t="s">
        <v>255</v>
      </c>
      <c r="R237" s="22">
        <v>4</v>
      </c>
      <c r="S237" s="21">
        <v>16</v>
      </c>
      <c r="T237" s="23"/>
      <c r="U237" s="24">
        <f t="shared" si="24"/>
        <v>0</v>
      </c>
      <c r="V237" s="23"/>
      <c r="W237" s="24">
        <f t="shared" si="25"/>
        <v>0</v>
      </c>
      <c r="X237" s="23" cm="1">
        <f t="array" ref="X237">IFERROR(INDEX(ejecuciones[Column1.ejecutado],MATCH(1,(ejecuciones[Column1.codigoIndicador]=A237)*(ejecuciones[periodo avance]="Marzo"),0)),0)</f>
        <v>0</v>
      </c>
      <c r="Y237" s="23" cm="1">
        <f t="array" ref="Y237">IFERROR(INDEX(ejecuciones[Column1.ejecutado],MATCH(1,(ejecuciones[Column1.codigoIndicador]=A237)*(ejecuciones[periodo avance]="Junio"),0)),0)</f>
        <v>0</v>
      </c>
      <c r="Z237" s="23" cm="1">
        <f t="array" ref="Z237">IFERROR(INDEX(ejecuciones[Column1.ejecutado],MATCH(1,(ejecuciones[Column1.codigoIndicador]=A237)*(ejecuciones[periodo avance]="Septiembre"),0)),0)</f>
        <v>0</v>
      </c>
      <c r="AA237" s="23" cm="1">
        <f t="array" ref="AA237">IFERROR(INDEX(ejecuciones[Column1.ejecutado],MATCH(1,(ejecuciones[Column1.codigoIndicador]=A237)*(ejecuciones[periodo avance]="Diciembre"),0)),0)</f>
        <v>0</v>
      </c>
      <c r="AB237" s="25">
        <f t="shared" si="26"/>
        <v>0</v>
      </c>
      <c r="AC237" s="24">
        <f t="shared" si="27"/>
        <v>0</v>
      </c>
      <c r="AD237" s="25">
        <f t="shared" si="28"/>
        <v>0</v>
      </c>
      <c r="AE237" s="24">
        <f t="shared" si="29"/>
        <v>0</v>
      </c>
      <c r="AF237" s="26">
        <f t="shared" si="30"/>
        <v>0</v>
      </c>
      <c r="AG237" s="27" cm="1">
        <f t="array" ref="AG237">IFERROR(INDEX(ejecuciones[Column1.presupuestoProyectado],MATCH(1,(ejecuciones[Column1.codigoIndicador]=A237)*(ejecuciones[Column1.fechaDiligenciamiento]=_xlfn.MAXIFS(ejecuciones[Column1.fechaDiligenciamiento],ejecuciones[Column1.codigoIndicador],A237)),0)),0)</f>
        <v>0</v>
      </c>
      <c r="AH237" s="28"/>
      <c r="AI237" s="29" cm="1">
        <f t="array" ref="AI237">IFERROR(INDEX(ejecuciones[Column1.presupuestoEjecutado],MATCH(1,(ejecuciones[Column1.codigoIndicador]=A237)*(ejecuciones[Column1.fechaDiligenciamiento]=_xlfn.MAXIFS(ejecuciones[Column1.fechaDiligenciamiento],ejecuciones[Column1.codigoIndicador],A237)),0)),0)</f>
        <v>0</v>
      </c>
      <c r="AJ237" s="26">
        <f t="shared" si="31"/>
        <v>0</v>
      </c>
    </row>
    <row r="238" spans="1:36" ht="130.5" x14ac:dyDescent="0.35">
      <c r="A238" s="17">
        <v>237</v>
      </c>
      <c r="B238" s="18" t="s">
        <v>744</v>
      </c>
      <c r="C238" s="18" t="s">
        <v>29</v>
      </c>
      <c r="D238" s="18" t="s">
        <v>716</v>
      </c>
      <c r="E238" s="18" t="s">
        <v>667</v>
      </c>
      <c r="F238" s="18" t="s">
        <v>61</v>
      </c>
      <c r="G238" s="18" t="s">
        <v>605</v>
      </c>
      <c r="H238" s="18" t="s">
        <v>103</v>
      </c>
      <c r="I238" s="18">
        <v>272</v>
      </c>
      <c r="J238" s="18" t="s">
        <v>476</v>
      </c>
      <c r="K238" s="19">
        <v>1905019</v>
      </c>
      <c r="L238" s="20" t="s">
        <v>875</v>
      </c>
      <c r="M238" s="18" t="s">
        <v>990</v>
      </c>
      <c r="N238" s="18" t="s">
        <v>1160</v>
      </c>
      <c r="O238" s="21">
        <v>175</v>
      </c>
      <c r="P238" s="21">
        <v>2023</v>
      </c>
      <c r="Q238" s="21" t="s">
        <v>256</v>
      </c>
      <c r="R238" s="22">
        <v>150</v>
      </c>
      <c r="S238" s="21">
        <v>600</v>
      </c>
      <c r="T238" s="23"/>
      <c r="U238" s="24">
        <f t="shared" si="24"/>
        <v>0</v>
      </c>
      <c r="V238" s="23"/>
      <c r="W238" s="24">
        <f t="shared" si="25"/>
        <v>0</v>
      </c>
      <c r="X238" s="23" cm="1">
        <f t="array" ref="X238">IFERROR(INDEX(ejecuciones[Column1.ejecutado],MATCH(1,(ejecuciones[Column1.codigoIndicador]=A238)*(ejecuciones[periodo avance]="Marzo"),0)),0)</f>
        <v>23</v>
      </c>
      <c r="Y238" s="23" cm="1">
        <f t="array" ref="Y238">IFERROR(INDEX(ejecuciones[Column1.ejecutado],MATCH(1,(ejecuciones[Column1.codigoIndicador]=A238)*(ejecuciones[periodo avance]="Junio"),0)),0)</f>
        <v>47</v>
      </c>
      <c r="Z238" s="23" cm="1">
        <f t="array" ref="Z238">IFERROR(INDEX(ejecuciones[Column1.ejecutado],MATCH(1,(ejecuciones[Column1.codigoIndicador]=A238)*(ejecuciones[periodo avance]="Septiembre"),0)),0)</f>
        <v>0</v>
      </c>
      <c r="AA238" s="23" cm="1">
        <f t="array" ref="AA238">IFERROR(INDEX(ejecuciones[Column1.ejecutado],MATCH(1,(ejecuciones[Column1.codigoIndicador]=A238)*(ejecuciones[periodo avance]="Diciembre"),0)),0)</f>
        <v>0</v>
      </c>
      <c r="AB238" s="25">
        <f t="shared" si="26"/>
        <v>70</v>
      </c>
      <c r="AC238" s="24">
        <f t="shared" si="27"/>
        <v>0.11666666666666667</v>
      </c>
      <c r="AD238" s="25">
        <f t="shared" si="28"/>
        <v>70</v>
      </c>
      <c r="AE238" s="24">
        <f t="shared" si="29"/>
        <v>0.46666666666666667</v>
      </c>
      <c r="AF238" s="26">
        <f t="shared" si="30"/>
        <v>0.11666666666666667</v>
      </c>
      <c r="AG238" s="27" cm="1">
        <f t="array" ref="AG238">IFERROR(INDEX(ejecuciones[Column1.presupuestoProyectado],MATCH(1,(ejecuciones[Column1.codigoIndicador]=A238)*(ejecuciones[Column1.fechaDiligenciamiento]=_xlfn.MAXIFS(ejecuciones[Column1.fechaDiligenciamiento],ejecuciones[Column1.codigoIndicador],A238)),0)),0)</f>
        <v>0</v>
      </c>
      <c r="AH238" s="28"/>
      <c r="AI238" s="29" cm="1">
        <f t="array" ref="AI238">IFERROR(INDEX(ejecuciones[Column1.presupuestoEjecutado],MATCH(1,(ejecuciones[Column1.codigoIndicador]=A238)*(ejecuciones[Column1.fechaDiligenciamiento]=_xlfn.MAXIFS(ejecuciones[Column1.fechaDiligenciamiento],ejecuciones[Column1.codigoIndicador],A238)),0)),0)</f>
        <v>0</v>
      </c>
      <c r="AJ238" s="26">
        <f t="shared" si="31"/>
        <v>0</v>
      </c>
    </row>
    <row r="239" spans="1:36" ht="116" x14ac:dyDescent="0.35">
      <c r="A239" s="17">
        <v>238</v>
      </c>
      <c r="B239" s="18" t="s">
        <v>744</v>
      </c>
      <c r="C239" s="18" t="s">
        <v>29</v>
      </c>
      <c r="D239" s="18" t="s">
        <v>716</v>
      </c>
      <c r="E239" s="18" t="s">
        <v>667</v>
      </c>
      <c r="F239" s="18" t="s">
        <v>61</v>
      </c>
      <c r="G239" s="18" t="s">
        <v>605</v>
      </c>
      <c r="H239" s="18" t="s">
        <v>104</v>
      </c>
      <c r="I239" s="18">
        <v>273</v>
      </c>
      <c r="J239" s="18" t="s">
        <v>477</v>
      </c>
      <c r="K239" s="19">
        <v>1905050</v>
      </c>
      <c r="L239" s="20" t="s">
        <v>752</v>
      </c>
      <c r="M239" s="18" t="s">
        <v>964</v>
      </c>
      <c r="N239" s="18" t="s">
        <v>1160</v>
      </c>
      <c r="O239" s="21">
        <v>210</v>
      </c>
      <c r="P239" s="21">
        <v>2023</v>
      </c>
      <c r="Q239" s="21" t="s">
        <v>257</v>
      </c>
      <c r="R239" s="22">
        <v>115</v>
      </c>
      <c r="S239" s="21">
        <v>460</v>
      </c>
      <c r="T239" s="23"/>
      <c r="U239" s="24">
        <f t="shared" si="24"/>
        <v>0</v>
      </c>
      <c r="V239" s="23"/>
      <c r="W239" s="24">
        <f t="shared" si="25"/>
        <v>0</v>
      </c>
      <c r="X239" s="23" cm="1">
        <f t="array" ref="X239">IFERROR(INDEX(ejecuciones[Column1.ejecutado],MATCH(1,(ejecuciones[Column1.codigoIndicador]=A239)*(ejecuciones[periodo avance]="Marzo"),0)),0)</f>
        <v>29</v>
      </c>
      <c r="Y239" s="23" cm="1">
        <f t="array" ref="Y239">IFERROR(INDEX(ejecuciones[Column1.ejecutado],MATCH(1,(ejecuciones[Column1.codigoIndicador]=A239)*(ejecuciones[periodo avance]="Junio"),0)),0)</f>
        <v>43</v>
      </c>
      <c r="Z239" s="23" cm="1">
        <f t="array" ref="Z239">IFERROR(INDEX(ejecuciones[Column1.ejecutado],MATCH(1,(ejecuciones[Column1.codigoIndicador]=A239)*(ejecuciones[periodo avance]="Septiembre"),0)),0)</f>
        <v>0</v>
      </c>
      <c r="AA239" s="23" cm="1">
        <f t="array" ref="AA239">IFERROR(INDEX(ejecuciones[Column1.ejecutado],MATCH(1,(ejecuciones[Column1.codigoIndicador]=A239)*(ejecuciones[periodo avance]="Diciembre"),0)),0)</f>
        <v>0</v>
      </c>
      <c r="AB239" s="25">
        <f t="shared" si="26"/>
        <v>72</v>
      </c>
      <c r="AC239" s="24">
        <f t="shared" si="27"/>
        <v>0.15652173913043479</v>
      </c>
      <c r="AD239" s="25">
        <f t="shared" si="28"/>
        <v>72</v>
      </c>
      <c r="AE239" s="24">
        <f t="shared" si="29"/>
        <v>0.62608695652173918</v>
      </c>
      <c r="AF239" s="26">
        <f t="shared" si="30"/>
        <v>0.15652173913043479</v>
      </c>
      <c r="AG239" s="27" cm="1">
        <f t="array" ref="AG239">IFERROR(INDEX(ejecuciones[Column1.presupuestoProyectado],MATCH(1,(ejecuciones[Column1.codigoIndicador]=A239)*(ejecuciones[Column1.fechaDiligenciamiento]=_xlfn.MAXIFS(ejecuciones[Column1.fechaDiligenciamiento],ejecuciones[Column1.codigoIndicador],A239)),0)),0)</f>
        <v>0</v>
      </c>
      <c r="AH239" s="28"/>
      <c r="AI239" s="29" cm="1">
        <f t="array" ref="AI239">IFERROR(INDEX(ejecuciones[Column1.presupuestoEjecutado],MATCH(1,(ejecuciones[Column1.codigoIndicador]=A239)*(ejecuciones[Column1.fechaDiligenciamiento]=_xlfn.MAXIFS(ejecuciones[Column1.fechaDiligenciamiento],ejecuciones[Column1.codigoIndicador],A239)),0)),0)</f>
        <v>0</v>
      </c>
      <c r="AJ239" s="26">
        <f t="shared" si="31"/>
        <v>0</v>
      </c>
    </row>
    <row r="240" spans="1:36" ht="101.5" x14ac:dyDescent="0.35">
      <c r="A240" s="17">
        <v>239</v>
      </c>
      <c r="B240" s="18" t="s">
        <v>744</v>
      </c>
      <c r="C240" s="18" t="s">
        <v>29</v>
      </c>
      <c r="D240" s="18" t="s">
        <v>716</v>
      </c>
      <c r="E240" s="18" t="s">
        <v>667</v>
      </c>
      <c r="F240" s="18">
        <v>1905</v>
      </c>
      <c r="G240" s="18" t="s">
        <v>605</v>
      </c>
      <c r="H240" s="18" t="s">
        <v>105</v>
      </c>
      <c r="I240" s="18">
        <v>274</v>
      </c>
      <c r="J240" s="18" t="s">
        <v>478</v>
      </c>
      <c r="K240" s="19">
        <v>1905050</v>
      </c>
      <c r="L240" s="20" t="s">
        <v>752</v>
      </c>
      <c r="M240" s="18" t="s">
        <v>964</v>
      </c>
      <c r="N240" s="18" t="s">
        <v>1160</v>
      </c>
      <c r="O240" s="21">
        <v>135</v>
      </c>
      <c r="P240" s="21">
        <v>2023</v>
      </c>
      <c r="Q240" s="21" t="s">
        <v>241</v>
      </c>
      <c r="R240" s="22">
        <v>135</v>
      </c>
      <c r="S240" s="21">
        <v>540</v>
      </c>
      <c r="T240" s="23"/>
      <c r="U240" s="24">
        <f t="shared" si="24"/>
        <v>0</v>
      </c>
      <c r="V240" s="23"/>
      <c r="W240" s="24">
        <f t="shared" si="25"/>
        <v>0</v>
      </c>
      <c r="X240" s="23" cm="1">
        <f t="array" ref="X240">IFERROR(INDEX(ejecuciones[Column1.ejecutado],MATCH(1,(ejecuciones[Column1.codigoIndicador]=A240)*(ejecuciones[periodo avance]="Marzo"),0)),0)</f>
        <v>28</v>
      </c>
      <c r="Y240" s="23" cm="1">
        <f t="array" ref="Y240">IFERROR(INDEX(ejecuciones[Column1.ejecutado],MATCH(1,(ejecuciones[Column1.codigoIndicador]=A240)*(ejecuciones[periodo avance]="Junio"),0)),0)</f>
        <v>60</v>
      </c>
      <c r="Z240" s="23" cm="1">
        <f t="array" ref="Z240">IFERROR(INDEX(ejecuciones[Column1.ejecutado],MATCH(1,(ejecuciones[Column1.codigoIndicador]=A240)*(ejecuciones[periodo avance]="Septiembre"),0)),0)</f>
        <v>0</v>
      </c>
      <c r="AA240" s="23" cm="1">
        <f t="array" ref="AA240">IFERROR(INDEX(ejecuciones[Column1.ejecutado],MATCH(1,(ejecuciones[Column1.codigoIndicador]=A240)*(ejecuciones[periodo avance]="Diciembre"),0)),0)</f>
        <v>0</v>
      </c>
      <c r="AB240" s="25">
        <f t="shared" si="26"/>
        <v>88</v>
      </c>
      <c r="AC240" s="24">
        <f t="shared" si="27"/>
        <v>0.16296296296296298</v>
      </c>
      <c r="AD240" s="25">
        <f t="shared" si="28"/>
        <v>88</v>
      </c>
      <c r="AE240" s="24">
        <f t="shared" si="29"/>
        <v>0.6518518518518519</v>
      </c>
      <c r="AF240" s="26">
        <f t="shared" si="30"/>
        <v>0.16296296296296298</v>
      </c>
      <c r="AG240" s="27" cm="1">
        <f t="array" ref="AG240">IFERROR(INDEX(ejecuciones[Column1.presupuestoProyectado],MATCH(1,(ejecuciones[Column1.codigoIndicador]=A240)*(ejecuciones[Column1.fechaDiligenciamiento]=_xlfn.MAXIFS(ejecuciones[Column1.fechaDiligenciamiento],ejecuciones[Column1.codigoIndicador],A240)),0)),0)</f>
        <v>0</v>
      </c>
      <c r="AH240" s="28"/>
      <c r="AI240" s="29" cm="1">
        <f t="array" ref="AI240">IFERROR(INDEX(ejecuciones[Column1.presupuestoEjecutado],MATCH(1,(ejecuciones[Column1.codigoIndicador]=A240)*(ejecuciones[Column1.fechaDiligenciamiento]=_xlfn.MAXIFS(ejecuciones[Column1.fechaDiligenciamiento],ejecuciones[Column1.codigoIndicador],A240)),0)),0)</f>
        <v>0</v>
      </c>
      <c r="AJ240" s="26">
        <f t="shared" si="31"/>
        <v>0</v>
      </c>
    </row>
    <row r="241" spans="1:36" ht="203" x14ac:dyDescent="0.35">
      <c r="A241" s="17">
        <v>240</v>
      </c>
      <c r="B241" s="18" t="s">
        <v>744</v>
      </c>
      <c r="C241" s="18" t="s">
        <v>29</v>
      </c>
      <c r="D241" s="18" t="s">
        <v>716</v>
      </c>
      <c r="E241" s="18" t="s">
        <v>667</v>
      </c>
      <c r="F241" s="18">
        <v>1905</v>
      </c>
      <c r="G241" s="18" t="s">
        <v>605</v>
      </c>
      <c r="H241" s="18" t="s">
        <v>566</v>
      </c>
      <c r="I241" s="18">
        <v>275</v>
      </c>
      <c r="J241" s="18" t="s">
        <v>479</v>
      </c>
      <c r="K241" s="19" t="s">
        <v>179</v>
      </c>
      <c r="L241" s="20" t="s">
        <v>566</v>
      </c>
      <c r="M241" s="18" t="s">
        <v>1095</v>
      </c>
      <c r="N241" s="18" t="s">
        <v>1160</v>
      </c>
      <c r="O241" s="21">
        <v>20</v>
      </c>
      <c r="P241" s="21">
        <v>2023</v>
      </c>
      <c r="Q241" s="21" t="s">
        <v>258</v>
      </c>
      <c r="R241" s="22">
        <v>11</v>
      </c>
      <c r="S241" s="21">
        <v>45</v>
      </c>
      <c r="T241" s="23"/>
      <c r="U241" s="24">
        <f t="shared" si="24"/>
        <v>0</v>
      </c>
      <c r="V241" s="23"/>
      <c r="W241" s="24">
        <f t="shared" si="25"/>
        <v>0</v>
      </c>
      <c r="X241" s="23" cm="1">
        <f t="array" ref="X241">IFERROR(INDEX(ejecuciones[Column1.ejecutado],MATCH(1,(ejecuciones[Column1.codigoIndicador]=A241)*(ejecuciones[periodo avance]="Marzo"),0)),0)</f>
        <v>2</v>
      </c>
      <c r="Y241" s="23" cm="1">
        <f t="array" ref="Y241">IFERROR(INDEX(ejecuciones[Column1.ejecutado],MATCH(1,(ejecuciones[Column1.codigoIndicador]=A241)*(ejecuciones[periodo avance]="Junio"),0)),0)</f>
        <v>3</v>
      </c>
      <c r="Z241" s="23" cm="1">
        <f t="array" ref="Z241">IFERROR(INDEX(ejecuciones[Column1.ejecutado],MATCH(1,(ejecuciones[Column1.codigoIndicador]=A241)*(ejecuciones[periodo avance]="Septiembre"),0)),0)</f>
        <v>0</v>
      </c>
      <c r="AA241" s="23" cm="1">
        <f t="array" ref="AA241">IFERROR(INDEX(ejecuciones[Column1.ejecutado],MATCH(1,(ejecuciones[Column1.codigoIndicador]=A241)*(ejecuciones[periodo avance]="Diciembre"),0)),0)</f>
        <v>0</v>
      </c>
      <c r="AB241" s="25">
        <f t="shared" si="26"/>
        <v>5</v>
      </c>
      <c r="AC241" s="24">
        <f t="shared" si="27"/>
        <v>0.1111111111111111</v>
      </c>
      <c r="AD241" s="25">
        <f t="shared" si="28"/>
        <v>5</v>
      </c>
      <c r="AE241" s="24">
        <f t="shared" si="29"/>
        <v>0.45454545454545453</v>
      </c>
      <c r="AF241" s="26">
        <f t="shared" si="30"/>
        <v>0.1111111111111111</v>
      </c>
      <c r="AG241" s="27" cm="1">
        <f t="array" ref="AG241">IFERROR(INDEX(ejecuciones[Column1.presupuestoProyectado],MATCH(1,(ejecuciones[Column1.codigoIndicador]=A241)*(ejecuciones[Column1.fechaDiligenciamiento]=_xlfn.MAXIFS(ejecuciones[Column1.fechaDiligenciamiento],ejecuciones[Column1.codigoIndicador],A241)),0)),0)</f>
        <v>0</v>
      </c>
      <c r="AH241" s="28"/>
      <c r="AI241" s="29" cm="1">
        <f t="array" ref="AI241">IFERROR(INDEX(ejecuciones[Column1.presupuestoEjecutado],MATCH(1,(ejecuciones[Column1.codigoIndicador]=A241)*(ejecuciones[Column1.fechaDiligenciamiento]=_xlfn.MAXIFS(ejecuciones[Column1.fechaDiligenciamiento],ejecuciones[Column1.codigoIndicador],A241)),0)),0)</f>
        <v>0</v>
      </c>
      <c r="AJ241" s="26">
        <f t="shared" si="31"/>
        <v>0</v>
      </c>
    </row>
    <row r="242" spans="1:36" ht="145" x14ac:dyDescent="0.35">
      <c r="A242" s="17">
        <v>241</v>
      </c>
      <c r="B242" s="18" t="s">
        <v>744</v>
      </c>
      <c r="C242" s="18" t="s">
        <v>29</v>
      </c>
      <c r="D242" s="18" t="s">
        <v>716</v>
      </c>
      <c r="E242" s="18" t="s">
        <v>667</v>
      </c>
      <c r="F242" s="18" t="s">
        <v>61</v>
      </c>
      <c r="G242" s="18" t="s">
        <v>605</v>
      </c>
      <c r="H242" s="18" t="s">
        <v>106</v>
      </c>
      <c r="I242" s="18">
        <v>276</v>
      </c>
      <c r="J242" s="18" t="s">
        <v>480</v>
      </c>
      <c r="K242" s="19">
        <v>1905050</v>
      </c>
      <c r="L242" s="20" t="s">
        <v>752</v>
      </c>
      <c r="M242" s="18" t="s">
        <v>964</v>
      </c>
      <c r="N242" s="18" t="s">
        <v>1160</v>
      </c>
      <c r="O242" s="21">
        <v>180</v>
      </c>
      <c r="P242" s="21">
        <v>2023</v>
      </c>
      <c r="Q242" s="21" t="s">
        <v>259</v>
      </c>
      <c r="R242" s="22">
        <v>135</v>
      </c>
      <c r="S242" s="21">
        <v>540</v>
      </c>
      <c r="T242" s="23"/>
      <c r="U242" s="24">
        <f t="shared" si="24"/>
        <v>0</v>
      </c>
      <c r="V242" s="23"/>
      <c r="W242" s="24">
        <f t="shared" si="25"/>
        <v>0</v>
      </c>
      <c r="X242" s="23" cm="1">
        <f t="array" ref="X242">IFERROR(INDEX(ejecuciones[Column1.ejecutado],MATCH(1,(ejecuciones[Column1.codigoIndicador]=A242)*(ejecuciones[periodo avance]="Marzo"),0)),0)</f>
        <v>7</v>
      </c>
      <c r="Y242" s="23" cm="1">
        <f t="array" ref="Y242">IFERROR(INDEX(ejecuciones[Column1.ejecutado],MATCH(1,(ejecuciones[Column1.codigoIndicador]=A242)*(ejecuciones[periodo avance]="Junio"),0)),0)</f>
        <v>37</v>
      </c>
      <c r="Z242" s="23" cm="1">
        <f t="array" ref="Z242">IFERROR(INDEX(ejecuciones[Column1.ejecutado],MATCH(1,(ejecuciones[Column1.codigoIndicador]=A242)*(ejecuciones[periodo avance]="Septiembre"),0)),0)</f>
        <v>0</v>
      </c>
      <c r="AA242" s="23" cm="1">
        <f t="array" ref="AA242">IFERROR(INDEX(ejecuciones[Column1.ejecutado],MATCH(1,(ejecuciones[Column1.codigoIndicador]=A242)*(ejecuciones[periodo avance]="Diciembre"),0)),0)</f>
        <v>0</v>
      </c>
      <c r="AB242" s="25">
        <f t="shared" si="26"/>
        <v>44</v>
      </c>
      <c r="AC242" s="24">
        <f t="shared" si="27"/>
        <v>8.1481481481481488E-2</v>
      </c>
      <c r="AD242" s="25">
        <f t="shared" si="28"/>
        <v>44</v>
      </c>
      <c r="AE242" s="24">
        <f t="shared" si="29"/>
        <v>0.32592592592592595</v>
      </c>
      <c r="AF242" s="26">
        <f t="shared" si="30"/>
        <v>8.1481481481481488E-2</v>
      </c>
      <c r="AG242" s="27" cm="1">
        <f t="array" ref="AG242">IFERROR(INDEX(ejecuciones[Column1.presupuestoProyectado],MATCH(1,(ejecuciones[Column1.codigoIndicador]=A242)*(ejecuciones[Column1.fechaDiligenciamiento]=_xlfn.MAXIFS(ejecuciones[Column1.fechaDiligenciamiento],ejecuciones[Column1.codigoIndicador],A242)),0)),0)</f>
        <v>0</v>
      </c>
      <c r="AH242" s="28"/>
      <c r="AI242" s="29" cm="1">
        <f t="array" ref="AI242">IFERROR(INDEX(ejecuciones[Column1.presupuestoEjecutado],MATCH(1,(ejecuciones[Column1.codigoIndicador]=A242)*(ejecuciones[Column1.fechaDiligenciamiento]=_xlfn.MAXIFS(ejecuciones[Column1.fechaDiligenciamiento],ejecuciones[Column1.codigoIndicador],A242)),0)),0)</f>
        <v>0</v>
      </c>
      <c r="AJ242" s="26">
        <f t="shared" si="31"/>
        <v>0</v>
      </c>
    </row>
    <row r="243" spans="1:36" ht="145" x14ac:dyDescent="0.35">
      <c r="A243" s="17">
        <v>242</v>
      </c>
      <c r="B243" s="18" t="s">
        <v>744</v>
      </c>
      <c r="C243" s="18" t="s">
        <v>29</v>
      </c>
      <c r="D243" s="18" t="s">
        <v>716</v>
      </c>
      <c r="E243" s="18" t="s">
        <v>667</v>
      </c>
      <c r="F243" s="18" t="s">
        <v>61</v>
      </c>
      <c r="G243" s="18" t="s">
        <v>605</v>
      </c>
      <c r="H243" s="18" t="s">
        <v>106</v>
      </c>
      <c r="I243" s="18">
        <v>277</v>
      </c>
      <c r="J243" s="18" t="s">
        <v>481</v>
      </c>
      <c r="K243" s="19">
        <v>1905029</v>
      </c>
      <c r="L243" s="20" t="s">
        <v>883</v>
      </c>
      <c r="M243" s="18" t="s">
        <v>1096</v>
      </c>
      <c r="N243" s="18" t="s">
        <v>1160</v>
      </c>
      <c r="O243" s="21">
        <v>10</v>
      </c>
      <c r="P243" s="21">
        <v>2023</v>
      </c>
      <c r="Q243" s="21" t="s">
        <v>260</v>
      </c>
      <c r="R243" s="22">
        <v>10</v>
      </c>
      <c r="S243" s="21">
        <v>10</v>
      </c>
      <c r="T243" s="23"/>
      <c r="U243" s="24">
        <f t="shared" si="24"/>
        <v>0</v>
      </c>
      <c r="V243" s="23"/>
      <c r="W243" s="24">
        <f t="shared" si="25"/>
        <v>0</v>
      </c>
      <c r="X243" s="23" cm="1">
        <f t="array" ref="X243">IFERROR(INDEX(ejecuciones[Column1.ejecutado],MATCH(1,(ejecuciones[Column1.codigoIndicador]=A243)*(ejecuciones[periodo avance]="Marzo"),0)),0)</f>
        <v>7</v>
      </c>
      <c r="Y243" s="23" cm="1">
        <f t="array" ref="Y243">IFERROR(INDEX(ejecuciones[Column1.ejecutado],MATCH(1,(ejecuciones[Column1.codigoIndicador]=A243)*(ejecuciones[periodo avance]="Junio"),0)),0)</f>
        <v>1</v>
      </c>
      <c r="Z243" s="23" cm="1">
        <f t="array" ref="Z243">IFERROR(INDEX(ejecuciones[Column1.ejecutado],MATCH(1,(ejecuciones[Column1.codigoIndicador]=A243)*(ejecuciones[periodo avance]="Septiembre"),0)),0)</f>
        <v>0</v>
      </c>
      <c r="AA243" s="23" cm="1">
        <f t="array" ref="AA243">IFERROR(INDEX(ejecuciones[Column1.ejecutado],MATCH(1,(ejecuciones[Column1.codigoIndicador]=A243)*(ejecuciones[periodo avance]="Diciembre"),0)),0)</f>
        <v>0</v>
      </c>
      <c r="AB243" s="25">
        <f t="shared" si="26"/>
        <v>8</v>
      </c>
      <c r="AC243" s="24">
        <f t="shared" si="27"/>
        <v>0.8</v>
      </c>
      <c r="AD243" s="25">
        <f t="shared" si="28"/>
        <v>8</v>
      </c>
      <c r="AE243" s="24">
        <f t="shared" si="29"/>
        <v>0.8</v>
      </c>
      <c r="AF243" s="26">
        <f t="shared" si="30"/>
        <v>0.8</v>
      </c>
      <c r="AG243" s="27" cm="1">
        <f t="array" ref="AG243">IFERROR(INDEX(ejecuciones[Column1.presupuestoProyectado],MATCH(1,(ejecuciones[Column1.codigoIndicador]=A243)*(ejecuciones[Column1.fechaDiligenciamiento]=_xlfn.MAXIFS(ejecuciones[Column1.fechaDiligenciamiento],ejecuciones[Column1.codigoIndicador],A243)),0)),0)</f>
        <v>0</v>
      </c>
      <c r="AH243" s="28"/>
      <c r="AI243" s="29" cm="1">
        <f t="array" ref="AI243">IFERROR(INDEX(ejecuciones[Column1.presupuestoEjecutado],MATCH(1,(ejecuciones[Column1.codigoIndicador]=A243)*(ejecuciones[Column1.fechaDiligenciamiento]=_xlfn.MAXIFS(ejecuciones[Column1.fechaDiligenciamiento],ejecuciones[Column1.codigoIndicador],A243)),0)),0)</f>
        <v>0</v>
      </c>
      <c r="AJ243" s="26">
        <f t="shared" si="31"/>
        <v>0</v>
      </c>
    </row>
    <row r="244" spans="1:36" ht="101.5" x14ac:dyDescent="0.35">
      <c r="A244" s="17">
        <v>243</v>
      </c>
      <c r="B244" s="18" t="s">
        <v>744</v>
      </c>
      <c r="C244" s="18" t="s">
        <v>29</v>
      </c>
      <c r="D244" s="18" t="s">
        <v>716</v>
      </c>
      <c r="E244" s="18" t="s">
        <v>667</v>
      </c>
      <c r="F244" s="18" t="s">
        <v>61</v>
      </c>
      <c r="G244" s="18" t="s">
        <v>605</v>
      </c>
      <c r="H244" s="18" t="s">
        <v>106</v>
      </c>
      <c r="I244" s="18">
        <v>278</v>
      </c>
      <c r="J244" s="18" t="s">
        <v>482</v>
      </c>
      <c r="K244" s="19">
        <v>1905029</v>
      </c>
      <c r="L244" s="20" t="s">
        <v>883</v>
      </c>
      <c r="M244" s="18" t="s">
        <v>1096</v>
      </c>
      <c r="N244" s="18" t="s">
        <v>1160</v>
      </c>
      <c r="O244" s="21">
        <v>176</v>
      </c>
      <c r="P244" s="21">
        <v>2023</v>
      </c>
      <c r="Q244" s="21" t="s">
        <v>260</v>
      </c>
      <c r="R244" s="22">
        <v>44</v>
      </c>
      <c r="S244" s="21">
        <v>176</v>
      </c>
      <c r="T244" s="23"/>
      <c r="U244" s="24">
        <f t="shared" si="24"/>
        <v>0</v>
      </c>
      <c r="V244" s="23"/>
      <c r="W244" s="24">
        <f t="shared" si="25"/>
        <v>0</v>
      </c>
      <c r="X244" s="23" cm="1">
        <f t="array" ref="X244">IFERROR(INDEX(ejecuciones[Column1.ejecutado],MATCH(1,(ejecuciones[Column1.codigoIndicador]=A244)*(ejecuciones[periodo avance]="Marzo"),0)),0)</f>
        <v>12</v>
      </c>
      <c r="Y244" s="23" cm="1">
        <f t="array" ref="Y244">IFERROR(INDEX(ejecuciones[Column1.ejecutado],MATCH(1,(ejecuciones[Column1.codigoIndicador]=A244)*(ejecuciones[periodo avance]="Junio"),0)),0)</f>
        <v>4</v>
      </c>
      <c r="Z244" s="23" cm="1">
        <f t="array" ref="Z244">IFERROR(INDEX(ejecuciones[Column1.ejecutado],MATCH(1,(ejecuciones[Column1.codigoIndicador]=A244)*(ejecuciones[periodo avance]="Septiembre"),0)),0)</f>
        <v>0</v>
      </c>
      <c r="AA244" s="23" cm="1">
        <f t="array" ref="AA244">IFERROR(INDEX(ejecuciones[Column1.ejecutado],MATCH(1,(ejecuciones[Column1.codigoIndicador]=A244)*(ejecuciones[periodo avance]="Diciembre"),0)),0)</f>
        <v>0</v>
      </c>
      <c r="AB244" s="25">
        <f t="shared" si="26"/>
        <v>16</v>
      </c>
      <c r="AC244" s="24">
        <f t="shared" si="27"/>
        <v>9.0909090909090912E-2</v>
      </c>
      <c r="AD244" s="25">
        <f t="shared" si="28"/>
        <v>16</v>
      </c>
      <c r="AE244" s="24">
        <f t="shared" si="29"/>
        <v>0.36363636363636365</v>
      </c>
      <c r="AF244" s="26">
        <f t="shared" si="30"/>
        <v>9.0909090909090912E-2</v>
      </c>
      <c r="AG244" s="27" cm="1">
        <f t="array" ref="AG244">IFERROR(INDEX(ejecuciones[Column1.presupuestoProyectado],MATCH(1,(ejecuciones[Column1.codigoIndicador]=A244)*(ejecuciones[Column1.fechaDiligenciamiento]=_xlfn.MAXIFS(ejecuciones[Column1.fechaDiligenciamiento],ejecuciones[Column1.codigoIndicador],A244)),0)),0)</f>
        <v>0</v>
      </c>
      <c r="AH244" s="28"/>
      <c r="AI244" s="29" cm="1">
        <f t="array" ref="AI244">IFERROR(INDEX(ejecuciones[Column1.presupuestoEjecutado],MATCH(1,(ejecuciones[Column1.codigoIndicador]=A244)*(ejecuciones[Column1.fechaDiligenciamiento]=_xlfn.MAXIFS(ejecuciones[Column1.fechaDiligenciamiento],ejecuciones[Column1.codigoIndicador],A244)),0)),0)</f>
        <v>0</v>
      </c>
      <c r="AJ244" s="26">
        <f t="shared" si="31"/>
        <v>0</v>
      </c>
    </row>
    <row r="245" spans="1:36" ht="58" x14ac:dyDescent="0.35">
      <c r="A245" s="17">
        <v>244</v>
      </c>
      <c r="B245" s="18" t="s">
        <v>744</v>
      </c>
      <c r="C245" s="18" t="s">
        <v>29</v>
      </c>
      <c r="D245" s="18" t="s">
        <v>716</v>
      </c>
      <c r="E245" s="18" t="s">
        <v>667</v>
      </c>
      <c r="F245" s="18" t="s">
        <v>61</v>
      </c>
      <c r="G245" s="18" t="s">
        <v>605</v>
      </c>
      <c r="H245" s="18" t="s">
        <v>95</v>
      </c>
      <c r="I245" s="18">
        <v>279</v>
      </c>
      <c r="J245" s="18" t="s">
        <v>483</v>
      </c>
      <c r="K245" s="19">
        <v>1905042</v>
      </c>
      <c r="L245" s="20" t="s">
        <v>878</v>
      </c>
      <c r="M245" s="18" t="s">
        <v>1090</v>
      </c>
      <c r="N245" s="18" t="s">
        <v>1160</v>
      </c>
      <c r="O245" s="21">
        <v>9805</v>
      </c>
      <c r="P245" s="21">
        <v>2023</v>
      </c>
      <c r="Q245" s="21" t="s">
        <v>261</v>
      </c>
      <c r="R245" s="22">
        <v>9000</v>
      </c>
      <c r="S245" s="21">
        <v>36000</v>
      </c>
      <c r="T245" s="23"/>
      <c r="U245" s="24">
        <f t="shared" si="24"/>
        <v>0</v>
      </c>
      <c r="V245" s="23"/>
      <c r="W245" s="24">
        <f t="shared" si="25"/>
        <v>0</v>
      </c>
      <c r="X245" s="23" cm="1">
        <f t="array" ref="X245">IFERROR(INDEX(ejecuciones[Column1.ejecutado],MATCH(1,(ejecuciones[Column1.codigoIndicador]=A245)*(ejecuciones[periodo avance]="Marzo"),0)),0)</f>
        <v>2245</v>
      </c>
      <c r="Y245" s="23" cm="1">
        <f t="array" ref="Y245">IFERROR(INDEX(ejecuciones[Column1.ejecutado],MATCH(1,(ejecuciones[Column1.codigoIndicador]=A245)*(ejecuciones[periodo avance]="Junio"),0)),0)</f>
        <v>3101</v>
      </c>
      <c r="Z245" s="23" cm="1">
        <f t="array" ref="Z245">IFERROR(INDEX(ejecuciones[Column1.ejecutado],MATCH(1,(ejecuciones[Column1.codigoIndicador]=A245)*(ejecuciones[periodo avance]="Septiembre"),0)),0)</f>
        <v>0</v>
      </c>
      <c r="AA245" s="23" cm="1">
        <f t="array" ref="AA245">IFERROR(INDEX(ejecuciones[Column1.ejecutado],MATCH(1,(ejecuciones[Column1.codigoIndicador]=A245)*(ejecuciones[periodo avance]="Diciembre"),0)),0)</f>
        <v>0</v>
      </c>
      <c r="AB245" s="25">
        <f t="shared" si="26"/>
        <v>5346</v>
      </c>
      <c r="AC245" s="24">
        <f t="shared" si="27"/>
        <v>0.14849999999999999</v>
      </c>
      <c r="AD245" s="25">
        <f t="shared" si="28"/>
        <v>5346</v>
      </c>
      <c r="AE245" s="24">
        <f t="shared" si="29"/>
        <v>0.59399999999999997</v>
      </c>
      <c r="AF245" s="26">
        <f t="shared" si="30"/>
        <v>0.14849999999999999</v>
      </c>
      <c r="AG245" s="27" cm="1">
        <f t="array" ref="AG245">IFERROR(INDEX(ejecuciones[Column1.presupuestoProyectado],MATCH(1,(ejecuciones[Column1.codigoIndicador]=A245)*(ejecuciones[Column1.fechaDiligenciamiento]=_xlfn.MAXIFS(ejecuciones[Column1.fechaDiligenciamiento],ejecuciones[Column1.codigoIndicador],A245)),0)),0)</f>
        <v>0</v>
      </c>
      <c r="AH245" s="28"/>
      <c r="AI245" s="29" cm="1">
        <f t="array" ref="AI245">IFERROR(INDEX(ejecuciones[Column1.presupuestoEjecutado],MATCH(1,(ejecuciones[Column1.codigoIndicador]=A245)*(ejecuciones[Column1.fechaDiligenciamiento]=_xlfn.MAXIFS(ejecuciones[Column1.fechaDiligenciamiento],ejecuciones[Column1.codigoIndicador],A245)),0)),0)</f>
        <v>0</v>
      </c>
      <c r="AJ245" s="26">
        <f t="shared" si="31"/>
        <v>0</v>
      </c>
    </row>
    <row r="246" spans="1:36" ht="58" x14ac:dyDescent="0.35">
      <c r="A246" s="17">
        <v>245</v>
      </c>
      <c r="B246" s="18" t="s">
        <v>742</v>
      </c>
      <c r="C246" s="18" t="s">
        <v>31</v>
      </c>
      <c r="D246" s="18" t="s">
        <v>701</v>
      </c>
      <c r="E246" s="18" t="s">
        <v>668</v>
      </c>
      <c r="F246" s="18">
        <v>2402</v>
      </c>
      <c r="G246" s="18" t="s">
        <v>606</v>
      </c>
      <c r="H246" s="18" t="s">
        <v>107</v>
      </c>
      <c r="I246" s="18">
        <v>280</v>
      </c>
      <c r="J246" s="18" t="s">
        <v>484</v>
      </c>
      <c r="K246" s="19">
        <v>2402041</v>
      </c>
      <c r="L246" s="20" t="s">
        <v>884</v>
      </c>
      <c r="M246" s="18" t="s">
        <v>884</v>
      </c>
      <c r="N246" s="18" t="s">
        <v>1177</v>
      </c>
      <c r="O246" s="21">
        <v>0</v>
      </c>
      <c r="P246" s="21" t="s">
        <v>28</v>
      </c>
      <c r="Q246" s="21" t="s">
        <v>28</v>
      </c>
      <c r="R246" s="22">
        <v>50</v>
      </c>
      <c r="S246" s="21">
        <v>200</v>
      </c>
      <c r="T246" s="23"/>
      <c r="U246" s="24">
        <f t="shared" si="24"/>
        <v>0</v>
      </c>
      <c r="V246" s="23"/>
      <c r="W246" s="24">
        <f t="shared" si="25"/>
        <v>0</v>
      </c>
      <c r="X246" s="23" cm="1">
        <f t="array" ref="X246">IFERROR(INDEX(ejecuciones[Column1.ejecutado],MATCH(1,(ejecuciones[Column1.codigoIndicador]=A246)*(ejecuciones[periodo avance]="Marzo"),0)),0)</f>
        <v>8</v>
      </c>
      <c r="Y246" s="23" cm="1">
        <f t="array" ref="Y246">IFERROR(INDEX(ejecuciones[Column1.ejecutado],MATCH(1,(ejecuciones[Column1.codigoIndicador]=A246)*(ejecuciones[periodo avance]="Junio"),0)),0)</f>
        <v>14</v>
      </c>
      <c r="Z246" s="23" cm="1">
        <f t="array" ref="Z246">IFERROR(INDEX(ejecuciones[Column1.ejecutado],MATCH(1,(ejecuciones[Column1.codigoIndicador]=A246)*(ejecuciones[periodo avance]="Septiembre"),0)),0)</f>
        <v>0</v>
      </c>
      <c r="AA246" s="23" cm="1">
        <f t="array" ref="AA246">IFERROR(INDEX(ejecuciones[Column1.ejecutado],MATCH(1,(ejecuciones[Column1.codigoIndicador]=A246)*(ejecuciones[periodo avance]="Diciembre"),0)),0)</f>
        <v>0</v>
      </c>
      <c r="AB246" s="25">
        <f t="shared" si="26"/>
        <v>22</v>
      </c>
      <c r="AC246" s="24">
        <f t="shared" si="27"/>
        <v>0.11</v>
      </c>
      <c r="AD246" s="25">
        <f t="shared" si="28"/>
        <v>22</v>
      </c>
      <c r="AE246" s="24">
        <f t="shared" si="29"/>
        <v>0.44</v>
      </c>
      <c r="AF246" s="26">
        <f t="shared" si="30"/>
        <v>0.11</v>
      </c>
      <c r="AG246" s="27" cm="1">
        <f t="array" ref="AG246">IFERROR(INDEX(ejecuciones[Column1.presupuestoProyectado],MATCH(1,(ejecuciones[Column1.codigoIndicador]=A246)*(ejecuciones[Column1.fechaDiligenciamiento]=_xlfn.MAXIFS(ejecuciones[Column1.fechaDiligenciamiento],ejecuciones[Column1.codigoIndicador],A246)),0)),0)</f>
        <v>0</v>
      </c>
      <c r="AH246" s="28"/>
      <c r="AI246" s="29" cm="1">
        <f t="array" ref="AI246">IFERROR(INDEX(ejecuciones[Column1.presupuestoEjecutado],MATCH(1,(ejecuciones[Column1.codigoIndicador]=A246)*(ejecuciones[Column1.fechaDiligenciamiento]=_xlfn.MAXIFS(ejecuciones[Column1.fechaDiligenciamiento],ejecuciones[Column1.codigoIndicador],A246)),0)),0)</f>
        <v>46806592870</v>
      </c>
      <c r="AJ246" s="26">
        <f t="shared" si="31"/>
        <v>0</v>
      </c>
    </row>
    <row r="247" spans="1:36" ht="58" x14ac:dyDescent="0.35">
      <c r="A247" s="17">
        <v>246</v>
      </c>
      <c r="B247" s="18" t="s">
        <v>742</v>
      </c>
      <c r="C247" s="18" t="s">
        <v>31</v>
      </c>
      <c r="D247" s="18" t="s">
        <v>701</v>
      </c>
      <c r="E247" s="18" t="s">
        <v>668</v>
      </c>
      <c r="F247" s="18">
        <v>2402</v>
      </c>
      <c r="G247" s="18" t="s">
        <v>606</v>
      </c>
      <c r="H247" s="18" t="s">
        <v>107</v>
      </c>
      <c r="I247" s="18">
        <v>281</v>
      </c>
      <c r="J247" s="18" t="s">
        <v>485</v>
      </c>
      <c r="K247" s="19">
        <v>2402006</v>
      </c>
      <c r="L247" s="20" t="s">
        <v>885</v>
      </c>
      <c r="M247" s="18" t="s">
        <v>885</v>
      </c>
      <c r="N247" s="18" t="s">
        <v>1177</v>
      </c>
      <c r="O247" s="21">
        <v>0</v>
      </c>
      <c r="P247" s="21" t="s">
        <v>28</v>
      </c>
      <c r="Q247" s="21" t="s">
        <v>28</v>
      </c>
      <c r="R247" s="22">
        <v>4</v>
      </c>
      <c r="S247" s="21">
        <v>12</v>
      </c>
      <c r="T247" s="23"/>
      <c r="U247" s="24">
        <f t="shared" si="24"/>
        <v>0</v>
      </c>
      <c r="V247" s="23"/>
      <c r="W247" s="24">
        <f t="shared" si="25"/>
        <v>0</v>
      </c>
      <c r="X247" s="23" cm="1">
        <f t="array" ref="X247">IFERROR(INDEX(ejecuciones[Column1.ejecutado],MATCH(1,(ejecuciones[Column1.codigoIndicador]=A247)*(ejecuciones[periodo avance]="Marzo"),0)),0)</f>
        <v>6</v>
      </c>
      <c r="Y247" s="23" cm="1">
        <f t="array" ref="Y247">IFERROR(INDEX(ejecuciones[Column1.ejecutado],MATCH(1,(ejecuciones[Column1.codigoIndicador]=A247)*(ejecuciones[periodo avance]="Junio"),0)),0)</f>
        <v>13</v>
      </c>
      <c r="Z247" s="23" cm="1">
        <f t="array" ref="Z247">IFERROR(INDEX(ejecuciones[Column1.ejecutado],MATCH(1,(ejecuciones[Column1.codigoIndicador]=A247)*(ejecuciones[periodo avance]="Septiembre"),0)),0)</f>
        <v>0</v>
      </c>
      <c r="AA247" s="23" cm="1">
        <f t="array" ref="AA247">IFERROR(INDEX(ejecuciones[Column1.ejecutado],MATCH(1,(ejecuciones[Column1.codigoIndicador]=A247)*(ejecuciones[periodo avance]="Diciembre"),0)),0)</f>
        <v>0</v>
      </c>
      <c r="AB247" s="25">
        <f t="shared" si="26"/>
        <v>19</v>
      </c>
      <c r="AC247" s="24">
        <f t="shared" si="27"/>
        <v>1.5833333333333333</v>
      </c>
      <c r="AD247" s="25">
        <f t="shared" si="28"/>
        <v>19</v>
      </c>
      <c r="AE247" s="24">
        <f t="shared" si="29"/>
        <v>4.75</v>
      </c>
      <c r="AF247" s="26">
        <f t="shared" si="30"/>
        <v>1.5833333333333333</v>
      </c>
      <c r="AG247" s="27" cm="1">
        <f t="array" ref="AG247">IFERROR(INDEX(ejecuciones[Column1.presupuestoProyectado],MATCH(1,(ejecuciones[Column1.codigoIndicador]=A247)*(ejecuciones[Column1.fechaDiligenciamiento]=_xlfn.MAXIFS(ejecuciones[Column1.fechaDiligenciamiento],ejecuciones[Column1.codigoIndicador],A247)),0)),0)</f>
        <v>0</v>
      </c>
      <c r="AH247" s="28"/>
      <c r="AI247" s="29" cm="1">
        <f t="array" ref="AI247">IFERROR(INDEX(ejecuciones[Column1.presupuestoEjecutado],MATCH(1,(ejecuciones[Column1.codigoIndicador]=A247)*(ejecuciones[Column1.fechaDiligenciamiento]=_xlfn.MAXIFS(ejecuciones[Column1.fechaDiligenciamiento],ejecuciones[Column1.codigoIndicador],A247)),0)),0)</f>
        <v>17320835215</v>
      </c>
      <c r="AJ247" s="26">
        <f t="shared" si="31"/>
        <v>0</v>
      </c>
    </row>
    <row r="248" spans="1:36" ht="58" x14ac:dyDescent="0.35">
      <c r="A248" s="17">
        <v>247</v>
      </c>
      <c r="B248" s="18" t="s">
        <v>742</v>
      </c>
      <c r="C248" s="18" t="s">
        <v>31</v>
      </c>
      <c r="D248" s="18" t="s">
        <v>701</v>
      </c>
      <c r="E248" s="18" t="s">
        <v>668</v>
      </c>
      <c r="F248" s="18">
        <v>2402</v>
      </c>
      <c r="G248" s="18" t="s">
        <v>606</v>
      </c>
      <c r="H248" s="18" t="s">
        <v>107</v>
      </c>
      <c r="I248" s="18">
        <v>282</v>
      </c>
      <c r="J248" s="18" t="s">
        <v>486</v>
      </c>
      <c r="K248" s="19">
        <v>2402113</v>
      </c>
      <c r="L248" s="20" t="s">
        <v>886</v>
      </c>
      <c r="M248" s="18" t="s">
        <v>1097</v>
      </c>
      <c r="N248" s="18" t="s">
        <v>1177</v>
      </c>
      <c r="O248" s="21">
        <v>0</v>
      </c>
      <c r="P248" s="21" t="s">
        <v>28</v>
      </c>
      <c r="Q248" s="21" t="s">
        <v>28</v>
      </c>
      <c r="R248" s="22">
        <v>10</v>
      </c>
      <c r="S248" s="21">
        <v>30</v>
      </c>
      <c r="T248" s="23"/>
      <c r="U248" s="24">
        <f t="shared" si="24"/>
        <v>0</v>
      </c>
      <c r="V248" s="23"/>
      <c r="W248" s="24">
        <f t="shared" si="25"/>
        <v>0</v>
      </c>
      <c r="X248" s="23" cm="1">
        <f t="array" ref="X248">IFERROR(INDEX(ejecuciones[Column1.ejecutado],MATCH(1,(ejecuciones[Column1.codigoIndicador]=A248)*(ejecuciones[periodo avance]="Marzo"),0)),0)</f>
        <v>15</v>
      </c>
      <c r="Y248" s="23" cm="1">
        <f t="array" ref="Y248">IFERROR(INDEX(ejecuciones[Column1.ejecutado],MATCH(1,(ejecuciones[Column1.codigoIndicador]=A248)*(ejecuciones[periodo avance]="Junio"),0)),0)</f>
        <v>5</v>
      </c>
      <c r="Z248" s="23" cm="1">
        <f t="array" ref="Z248">IFERROR(INDEX(ejecuciones[Column1.ejecutado],MATCH(1,(ejecuciones[Column1.codigoIndicador]=A248)*(ejecuciones[periodo avance]="Septiembre"),0)),0)</f>
        <v>0</v>
      </c>
      <c r="AA248" s="23" cm="1">
        <f t="array" ref="AA248">IFERROR(INDEX(ejecuciones[Column1.ejecutado],MATCH(1,(ejecuciones[Column1.codigoIndicador]=A248)*(ejecuciones[periodo avance]="Diciembre"),0)),0)</f>
        <v>0</v>
      </c>
      <c r="AB248" s="25">
        <f t="shared" si="26"/>
        <v>20</v>
      </c>
      <c r="AC248" s="24">
        <f t="shared" si="27"/>
        <v>0.66666666666666663</v>
      </c>
      <c r="AD248" s="25">
        <f t="shared" si="28"/>
        <v>20</v>
      </c>
      <c r="AE248" s="24">
        <f t="shared" si="29"/>
        <v>2</v>
      </c>
      <c r="AF248" s="26">
        <f t="shared" si="30"/>
        <v>0.66666666666666663</v>
      </c>
      <c r="AG248" s="27" cm="1">
        <f t="array" ref="AG248">IFERROR(INDEX(ejecuciones[Column1.presupuestoProyectado],MATCH(1,(ejecuciones[Column1.codigoIndicador]=A248)*(ejecuciones[Column1.fechaDiligenciamiento]=_xlfn.MAXIFS(ejecuciones[Column1.fechaDiligenciamiento],ejecuciones[Column1.codigoIndicador],A248)),0)),0)</f>
        <v>0</v>
      </c>
      <c r="AH248" s="28"/>
      <c r="AI248" s="29" cm="1">
        <f t="array" ref="AI248">IFERROR(INDEX(ejecuciones[Column1.presupuestoEjecutado],MATCH(1,(ejecuciones[Column1.codigoIndicador]=A248)*(ejecuciones[Column1.fechaDiligenciamiento]=_xlfn.MAXIFS(ejecuciones[Column1.fechaDiligenciamiento],ejecuciones[Column1.codigoIndicador],A248)),0)),0)</f>
        <v>10699898192</v>
      </c>
      <c r="AJ248" s="26">
        <f t="shared" si="31"/>
        <v>0</v>
      </c>
    </row>
    <row r="249" spans="1:36" ht="58" x14ac:dyDescent="0.35">
      <c r="A249" s="17">
        <v>248</v>
      </c>
      <c r="B249" s="18" t="s">
        <v>742</v>
      </c>
      <c r="C249" s="18" t="s">
        <v>31</v>
      </c>
      <c r="D249" s="18" t="s">
        <v>701</v>
      </c>
      <c r="E249" s="18" t="s">
        <v>668</v>
      </c>
      <c r="F249" s="18">
        <v>2402</v>
      </c>
      <c r="G249" s="18" t="s">
        <v>606</v>
      </c>
      <c r="H249" s="18" t="s">
        <v>487</v>
      </c>
      <c r="I249" s="18">
        <v>284</v>
      </c>
      <c r="J249" s="18" t="s">
        <v>487</v>
      </c>
      <c r="K249" s="19">
        <v>2402044</v>
      </c>
      <c r="L249" s="20" t="s">
        <v>887</v>
      </c>
      <c r="M249" s="18" t="s">
        <v>1098</v>
      </c>
      <c r="N249" s="18" t="s">
        <v>1178</v>
      </c>
      <c r="O249" s="21">
        <v>0</v>
      </c>
      <c r="P249" s="21" t="s">
        <v>28</v>
      </c>
      <c r="Q249" s="21" t="s">
        <v>28</v>
      </c>
      <c r="R249" s="22">
        <v>1</v>
      </c>
      <c r="S249" s="21">
        <v>2</v>
      </c>
      <c r="T249" s="23"/>
      <c r="U249" s="24">
        <f t="shared" si="24"/>
        <v>0</v>
      </c>
      <c r="V249" s="23"/>
      <c r="W249" s="24">
        <f t="shared" si="25"/>
        <v>0</v>
      </c>
      <c r="X249" s="23" cm="1">
        <f t="array" ref="X249">IFERROR(INDEX(ejecuciones[Column1.ejecutado],MATCH(1,(ejecuciones[Column1.codigoIndicador]=A249)*(ejecuciones[periodo avance]="Marzo"),0)),0)</f>
        <v>0</v>
      </c>
      <c r="Y249" s="23" cm="1">
        <f t="array" ref="Y249">IFERROR(INDEX(ejecuciones[Column1.ejecutado],MATCH(1,(ejecuciones[Column1.codigoIndicador]=A249)*(ejecuciones[periodo avance]="Junio"),0)),0)</f>
        <v>2</v>
      </c>
      <c r="Z249" s="23" cm="1">
        <f t="array" ref="Z249">IFERROR(INDEX(ejecuciones[Column1.ejecutado],MATCH(1,(ejecuciones[Column1.codigoIndicador]=A249)*(ejecuciones[periodo avance]="Septiembre"),0)),0)</f>
        <v>0</v>
      </c>
      <c r="AA249" s="23" cm="1">
        <f t="array" ref="AA249">IFERROR(INDEX(ejecuciones[Column1.ejecutado],MATCH(1,(ejecuciones[Column1.codigoIndicador]=A249)*(ejecuciones[periodo avance]="Diciembre"),0)),0)</f>
        <v>0</v>
      </c>
      <c r="AB249" s="25">
        <f t="shared" si="26"/>
        <v>2</v>
      </c>
      <c r="AC249" s="24">
        <f t="shared" si="27"/>
        <v>1</v>
      </c>
      <c r="AD249" s="25">
        <f t="shared" si="28"/>
        <v>2</v>
      </c>
      <c r="AE249" s="24">
        <f t="shared" si="29"/>
        <v>2</v>
      </c>
      <c r="AF249" s="26">
        <f t="shared" si="30"/>
        <v>1</v>
      </c>
      <c r="AG249" s="27" cm="1">
        <f t="array" ref="AG249">IFERROR(INDEX(ejecuciones[Column1.presupuestoProyectado],MATCH(1,(ejecuciones[Column1.codigoIndicador]=A249)*(ejecuciones[Column1.fechaDiligenciamiento]=_xlfn.MAXIFS(ejecuciones[Column1.fechaDiligenciamiento],ejecuciones[Column1.codigoIndicador],A249)),0)),0)</f>
        <v>0</v>
      </c>
      <c r="AH249" s="28"/>
      <c r="AI249" s="29" cm="1">
        <f t="array" ref="AI249">IFERROR(INDEX(ejecuciones[Column1.presupuestoEjecutado],MATCH(1,(ejecuciones[Column1.codigoIndicador]=A249)*(ejecuciones[Column1.fechaDiligenciamiento]=_xlfn.MAXIFS(ejecuciones[Column1.fechaDiligenciamiento],ejecuciones[Column1.codigoIndicador],A249)),0)),0)</f>
        <v>8194569433</v>
      </c>
      <c r="AJ249" s="26">
        <f t="shared" si="31"/>
        <v>0</v>
      </c>
    </row>
    <row r="250" spans="1:36" ht="72.5" x14ac:dyDescent="0.35">
      <c r="A250" s="17">
        <v>249</v>
      </c>
      <c r="B250" s="18" t="s">
        <v>742</v>
      </c>
      <c r="C250" s="18" t="s">
        <v>29</v>
      </c>
      <c r="D250" s="18" t="s">
        <v>705</v>
      </c>
      <c r="E250" s="18" t="s">
        <v>649</v>
      </c>
      <c r="F250" s="18">
        <v>4102</v>
      </c>
      <c r="G250" s="18" t="s">
        <v>591</v>
      </c>
      <c r="H250" s="18" t="s">
        <v>91</v>
      </c>
      <c r="I250" s="18">
        <v>289</v>
      </c>
      <c r="J250" s="18" t="s">
        <v>488</v>
      </c>
      <c r="K250" s="19">
        <v>4102004</v>
      </c>
      <c r="L250" s="20" t="s">
        <v>888</v>
      </c>
      <c r="M250" s="18" t="s">
        <v>1099</v>
      </c>
      <c r="N250" s="18" t="s">
        <v>1179</v>
      </c>
      <c r="O250" s="21">
        <v>0</v>
      </c>
      <c r="P250" s="21" t="s">
        <v>28</v>
      </c>
      <c r="Q250" s="21" t="s">
        <v>28</v>
      </c>
      <c r="R250" s="22">
        <v>5</v>
      </c>
      <c r="S250" s="21">
        <v>12</v>
      </c>
      <c r="T250" s="23"/>
      <c r="U250" s="24">
        <f t="shared" si="24"/>
        <v>0</v>
      </c>
      <c r="V250" s="23"/>
      <c r="W250" s="24">
        <f t="shared" si="25"/>
        <v>0</v>
      </c>
      <c r="X250" s="23" cm="1">
        <f t="array" ref="X250">IFERROR(INDEX(ejecuciones[Column1.ejecutado],MATCH(1,(ejecuciones[Column1.codigoIndicador]=A250)*(ejecuciones[periodo avance]="Marzo"),0)),0)</f>
        <v>0</v>
      </c>
      <c r="Y250" s="23" cm="1">
        <f t="array" ref="Y250">IFERROR(INDEX(ejecuciones[Column1.ejecutado],MATCH(1,(ejecuciones[Column1.codigoIndicador]=A250)*(ejecuciones[periodo avance]="Junio"),0)),0)</f>
        <v>2</v>
      </c>
      <c r="Z250" s="23" cm="1">
        <f t="array" ref="Z250">IFERROR(INDEX(ejecuciones[Column1.ejecutado],MATCH(1,(ejecuciones[Column1.codigoIndicador]=A250)*(ejecuciones[periodo avance]="Septiembre"),0)),0)</f>
        <v>0</v>
      </c>
      <c r="AA250" s="23" cm="1">
        <f t="array" ref="AA250">IFERROR(INDEX(ejecuciones[Column1.ejecutado],MATCH(1,(ejecuciones[Column1.codigoIndicador]=A250)*(ejecuciones[periodo avance]="Diciembre"),0)),0)</f>
        <v>0</v>
      </c>
      <c r="AB250" s="25">
        <f t="shared" si="26"/>
        <v>2</v>
      </c>
      <c r="AC250" s="24">
        <f t="shared" si="27"/>
        <v>0.16666666666666666</v>
      </c>
      <c r="AD250" s="25">
        <f t="shared" si="28"/>
        <v>2</v>
      </c>
      <c r="AE250" s="24">
        <f t="shared" si="29"/>
        <v>0.4</v>
      </c>
      <c r="AF250" s="26">
        <f t="shared" si="30"/>
        <v>0.16666666666666666</v>
      </c>
      <c r="AG250" s="27" cm="1">
        <f t="array" ref="AG250">IFERROR(INDEX(ejecuciones[Column1.presupuestoProyectado],MATCH(1,(ejecuciones[Column1.codigoIndicador]=A250)*(ejecuciones[Column1.fechaDiligenciamiento]=_xlfn.MAXIFS(ejecuciones[Column1.fechaDiligenciamiento],ejecuciones[Column1.codigoIndicador],A250)),0)),0)</f>
        <v>0</v>
      </c>
      <c r="AH250" s="28"/>
      <c r="AI250" s="29" cm="1">
        <f t="array" ref="AI250">IFERROR(INDEX(ejecuciones[Column1.presupuestoEjecutado],MATCH(1,(ejecuciones[Column1.codigoIndicador]=A250)*(ejecuciones[Column1.fechaDiligenciamiento]=_xlfn.MAXIFS(ejecuciones[Column1.fechaDiligenciamiento],ejecuciones[Column1.codigoIndicador],A250)),0)),0)</f>
        <v>6456393563</v>
      </c>
      <c r="AJ250" s="26">
        <f t="shared" si="31"/>
        <v>0</v>
      </c>
    </row>
    <row r="251" spans="1:36" ht="58" x14ac:dyDescent="0.35">
      <c r="A251" s="17">
        <v>250</v>
      </c>
      <c r="B251" s="18" t="s">
        <v>732</v>
      </c>
      <c r="C251" s="18" t="s">
        <v>37</v>
      </c>
      <c r="D251" s="18" t="s">
        <v>695</v>
      </c>
      <c r="E251" s="18" t="s">
        <v>669</v>
      </c>
      <c r="F251" s="18">
        <v>1704</v>
      </c>
      <c r="G251" s="18" t="s">
        <v>607</v>
      </c>
      <c r="H251" s="18" t="s">
        <v>70</v>
      </c>
      <c r="I251" s="18">
        <v>290</v>
      </c>
      <c r="J251" s="18" t="s">
        <v>489</v>
      </c>
      <c r="K251" s="19" t="s">
        <v>180</v>
      </c>
      <c r="L251" s="20" t="s">
        <v>889</v>
      </c>
      <c r="M251" s="18" t="s">
        <v>1100</v>
      </c>
      <c r="N251" s="18" t="s">
        <v>1160</v>
      </c>
      <c r="O251" s="21" t="s">
        <v>207</v>
      </c>
      <c r="P251" s="21" t="s">
        <v>207</v>
      </c>
      <c r="Q251" s="21" t="s">
        <v>207</v>
      </c>
      <c r="R251" s="22">
        <v>1</v>
      </c>
      <c r="S251" s="21">
        <v>4</v>
      </c>
      <c r="T251" s="23"/>
      <c r="U251" s="24">
        <f t="shared" si="24"/>
        <v>0</v>
      </c>
      <c r="V251" s="23"/>
      <c r="W251" s="24">
        <f t="shared" si="25"/>
        <v>0</v>
      </c>
      <c r="X251" s="23" cm="1">
        <f t="array" ref="X251">IFERROR(INDEX(ejecuciones[Column1.ejecutado],MATCH(1,(ejecuciones[Column1.codigoIndicador]=A251)*(ejecuciones[periodo avance]="Marzo"),0)),0)</f>
        <v>0</v>
      </c>
      <c r="Y251" s="23" cm="1">
        <f t="array" ref="Y251">IFERROR(INDEX(ejecuciones[Column1.ejecutado],MATCH(1,(ejecuciones[Column1.codigoIndicador]=A251)*(ejecuciones[periodo avance]="Junio"),0)),0)</f>
        <v>0</v>
      </c>
      <c r="Z251" s="23" cm="1">
        <f t="array" ref="Z251">IFERROR(INDEX(ejecuciones[Column1.ejecutado],MATCH(1,(ejecuciones[Column1.codigoIndicador]=A251)*(ejecuciones[periodo avance]="Septiembre"),0)),0)</f>
        <v>0</v>
      </c>
      <c r="AA251" s="23" cm="1">
        <f t="array" ref="AA251">IFERROR(INDEX(ejecuciones[Column1.ejecutado],MATCH(1,(ejecuciones[Column1.codigoIndicador]=A251)*(ejecuciones[periodo avance]="Diciembre"),0)),0)</f>
        <v>0</v>
      </c>
      <c r="AB251" s="25">
        <f t="shared" si="26"/>
        <v>0</v>
      </c>
      <c r="AC251" s="24">
        <f t="shared" si="27"/>
        <v>0</v>
      </c>
      <c r="AD251" s="25">
        <f t="shared" si="28"/>
        <v>0</v>
      </c>
      <c r="AE251" s="24">
        <f t="shared" si="29"/>
        <v>0</v>
      </c>
      <c r="AF251" s="26">
        <f t="shared" si="30"/>
        <v>0</v>
      </c>
      <c r="AG251" s="27" cm="1">
        <f t="array" ref="AG251">IFERROR(INDEX(ejecuciones[Column1.presupuestoProyectado],MATCH(1,(ejecuciones[Column1.codigoIndicador]=A251)*(ejecuciones[Column1.fechaDiligenciamiento]=_xlfn.MAXIFS(ejecuciones[Column1.fechaDiligenciamiento],ejecuciones[Column1.codigoIndicador],A251)),0)),0)</f>
        <v>0</v>
      </c>
      <c r="AH251" s="28"/>
      <c r="AI251" s="29" cm="1">
        <f t="array" ref="AI251">IFERROR(INDEX(ejecuciones[Column1.presupuestoEjecutado],MATCH(1,(ejecuciones[Column1.codigoIndicador]=A251)*(ejecuciones[Column1.fechaDiligenciamiento]=_xlfn.MAXIFS(ejecuciones[Column1.fechaDiligenciamiento],ejecuciones[Column1.codigoIndicador],A251)),0)),0)</f>
        <v>0</v>
      </c>
      <c r="AJ251" s="26">
        <f t="shared" si="31"/>
        <v>0</v>
      </c>
    </row>
    <row r="252" spans="1:36" ht="43.5" x14ac:dyDescent="0.35">
      <c r="A252" s="17">
        <v>251</v>
      </c>
      <c r="B252" s="18" t="s">
        <v>732</v>
      </c>
      <c r="C252" s="18" t="s">
        <v>37</v>
      </c>
      <c r="D252" s="18" t="s">
        <v>695</v>
      </c>
      <c r="E252" s="18" t="s">
        <v>669</v>
      </c>
      <c r="F252" s="18">
        <v>1704</v>
      </c>
      <c r="G252" s="18" t="s">
        <v>607</v>
      </c>
      <c r="H252" s="18" t="s">
        <v>70</v>
      </c>
      <c r="I252" s="18">
        <v>291</v>
      </c>
      <c r="J252" s="18" t="s">
        <v>490</v>
      </c>
      <c r="K252" s="19" t="s">
        <v>181</v>
      </c>
      <c r="L252" s="20" t="s">
        <v>890</v>
      </c>
      <c r="M252" s="18" t="s">
        <v>1101</v>
      </c>
      <c r="N252" s="18" t="s">
        <v>1160</v>
      </c>
      <c r="O252" s="21" t="s">
        <v>207</v>
      </c>
      <c r="P252" s="21" t="s">
        <v>207</v>
      </c>
      <c r="Q252" s="21" t="s">
        <v>207</v>
      </c>
      <c r="R252" s="22">
        <v>50</v>
      </c>
      <c r="S252" s="21">
        <v>150</v>
      </c>
      <c r="T252" s="23"/>
      <c r="U252" s="24">
        <f t="shared" si="24"/>
        <v>0</v>
      </c>
      <c r="V252" s="23"/>
      <c r="W252" s="24">
        <f t="shared" si="25"/>
        <v>0</v>
      </c>
      <c r="X252" s="23" cm="1">
        <f t="array" ref="X252">IFERROR(INDEX(ejecuciones[Column1.ejecutado],MATCH(1,(ejecuciones[Column1.codigoIndicador]=A252)*(ejecuciones[periodo avance]="Marzo"),0)),0)</f>
        <v>0</v>
      </c>
      <c r="Y252" s="23" cm="1">
        <f t="array" ref="Y252">IFERROR(INDEX(ejecuciones[Column1.ejecutado],MATCH(1,(ejecuciones[Column1.codigoIndicador]=A252)*(ejecuciones[periodo avance]="Junio"),0)),0)</f>
        <v>0</v>
      </c>
      <c r="Z252" s="23" cm="1">
        <f t="array" ref="Z252">IFERROR(INDEX(ejecuciones[Column1.ejecutado],MATCH(1,(ejecuciones[Column1.codigoIndicador]=A252)*(ejecuciones[periodo avance]="Septiembre"),0)),0)</f>
        <v>0</v>
      </c>
      <c r="AA252" s="23" cm="1">
        <f t="array" ref="AA252">IFERROR(INDEX(ejecuciones[Column1.ejecutado],MATCH(1,(ejecuciones[Column1.codigoIndicador]=A252)*(ejecuciones[periodo avance]="Diciembre"),0)),0)</f>
        <v>0</v>
      </c>
      <c r="AB252" s="25">
        <f t="shared" si="26"/>
        <v>0</v>
      </c>
      <c r="AC252" s="24">
        <f t="shared" si="27"/>
        <v>0</v>
      </c>
      <c r="AD252" s="25">
        <f t="shared" si="28"/>
        <v>0</v>
      </c>
      <c r="AE252" s="24">
        <f t="shared" si="29"/>
        <v>0</v>
      </c>
      <c r="AF252" s="26">
        <f t="shared" si="30"/>
        <v>0</v>
      </c>
      <c r="AG252" s="27" cm="1">
        <f t="array" ref="AG252">IFERROR(INDEX(ejecuciones[Column1.presupuestoProyectado],MATCH(1,(ejecuciones[Column1.codigoIndicador]=A252)*(ejecuciones[Column1.fechaDiligenciamiento]=_xlfn.MAXIFS(ejecuciones[Column1.fechaDiligenciamiento],ejecuciones[Column1.codigoIndicador],A252)),0)),0)</f>
        <v>0</v>
      </c>
      <c r="AH252" s="28"/>
      <c r="AI252" s="29" cm="1">
        <f t="array" ref="AI252">IFERROR(INDEX(ejecuciones[Column1.presupuestoEjecutado],MATCH(1,(ejecuciones[Column1.codigoIndicador]=A252)*(ejecuciones[Column1.fechaDiligenciamiento]=_xlfn.MAXIFS(ejecuciones[Column1.fechaDiligenciamiento],ejecuciones[Column1.codigoIndicador],A252)),0)),0)</f>
        <v>0</v>
      </c>
      <c r="AJ252" s="26">
        <f t="shared" si="31"/>
        <v>0</v>
      </c>
    </row>
    <row r="253" spans="1:36" ht="130.5" x14ac:dyDescent="0.35">
      <c r="A253" s="17">
        <v>252</v>
      </c>
      <c r="B253" s="18" t="s">
        <v>747</v>
      </c>
      <c r="C253" s="18" t="s">
        <v>29</v>
      </c>
      <c r="D253" s="18" t="s">
        <v>703</v>
      </c>
      <c r="E253" s="18" t="s">
        <v>670</v>
      </c>
      <c r="F253" s="18" t="s">
        <v>62</v>
      </c>
      <c r="G253" s="18" t="s">
        <v>608</v>
      </c>
      <c r="H253" s="18" t="s">
        <v>108</v>
      </c>
      <c r="I253" s="18">
        <v>292</v>
      </c>
      <c r="J253" s="18" t="s">
        <v>491</v>
      </c>
      <c r="K253" s="19" t="s">
        <v>182</v>
      </c>
      <c r="L253" s="20" t="s">
        <v>891</v>
      </c>
      <c r="M253" s="18" t="s">
        <v>1102</v>
      </c>
      <c r="N253" s="18" t="s">
        <v>26</v>
      </c>
      <c r="O253" s="21" t="s">
        <v>207</v>
      </c>
      <c r="P253" s="21">
        <v>2023</v>
      </c>
      <c r="Q253" s="21" t="s">
        <v>262</v>
      </c>
      <c r="R253" s="22">
        <v>10</v>
      </c>
      <c r="S253" s="21">
        <v>30</v>
      </c>
      <c r="T253" s="23"/>
      <c r="U253" s="24">
        <f t="shared" si="24"/>
        <v>0</v>
      </c>
      <c r="V253" s="23"/>
      <c r="W253" s="24">
        <f t="shared" si="25"/>
        <v>0</v>
      </c>
      <c r="X253" s="23" cm="1">
        <f t="array" ref="X253">IFERROR(INDEX(ejecuciones[Column1.ejecutado],MATCH(1,(ejecuciones[Column1.codigoIndicador]=A253)*(ejecuciones[periodo avance]="Marzo"),0)),0)</f>
        <v>2</v>
      </c>
      <c r="Y253" s="23" cm="1">
        <f t="array" ref="Y253">IFERROR(INDEX(ejecuciones[Column1.ejecutado],MATCH(1,(ejecuciones[Column1.codigoIndicador]=A253)*(ejecuciones[periodo avance]="Junio"),0)),0)</f>
        <v>0</v>
      </c>
      <c r="Z253" s="23" cm="1">
        <f t="array" ref="Z253">IFERROR(INDEX(ejecuciones[Column1.ejecutado],MATCH(1,(ejecuciones[Column1.codigoIndicador]=A253)*(ejecuciones[periodo avance]="Septiembre"),0)),0)</f>
        <v>0</v>
      </c>
      <c r="AA253" s="23" cm="1">
        <f t="array" ref="AA253">IFERROR(INDEX(ejecuciones[Column1.ejecutado],MATCH(1,(ejecuciones[Column1.codigoIndicador]=A253)*(ejecuciones[periodo avance]="Diciembre"),0)),0)</f>
        <v>0</v>
      </c>
      <c r="AB253" s="25">
        <f t="shared" si="26"/>
        <v>2</v>
      </c>
      <c r="AC253" s="24">
        <f t="shared" si="27"/>
        <v>6.6666666666666666E-2</v>
      </c>
      <c r="AD253" s="25">
        <f t="shared" si="28"/>
        <v>2</v>
      </c>
      <c r="AE253" s="24">
        <f t="shared" si="29"/>
        <v>0.2</v>
      </c>
      <c r="AF253" s="26">
        <f t="shared" si="30"/>
        <v>6.6666666666666666E-2</v>
      </c>
      <c r="AG253" s="27" cm="1">
        <f t="array" ref="AG253">IFERROR(INDEX(ejecuciones[Column1.presupuestoProyectado],MATCH(1,(ejecuciones[Column1.codigoIndicador]=A253)*(ejecuciones[Column1.fechaDiligenciamiento]=_xlfn.MAXIFS(ejecuciones[Column1.fechaDiligenciamiento],ejecuciones[Column1.codigoIndicador],A253)),0)),0)</f>
        <v>826590324</v>
      </c>
      <c r="AH253" s="28"/>
      <c r="AI253" s="29" cm="1">
        <f t="array" ref="AI253">IFERROR(INDEX(ejecuciones[Column1.presupuestoEjecutado],MATCH(1,(ejecuciones[Column1.codigoIndicador]=A253)*(ejecuciones[Column1.fechaDiligenciamiento]=_xlfn.MAXIFS(ejecuciones[Column1.fechaDiligenciamiento],ejecuciones[Column1.codigoIndicador],A253)),0)),0)</f>
        <v>0</v>
      </c>
      <c r="AJ253" s="26">
        <f t="shared" si="31"/>
        <v>0</v>
      </c>
    </row>
    <row r="254" spans="1:36" ht="87" x14ac:dyDescent="0.35">
      <c r="A254" s="17">
        <v>253</v>
      </c>
      <c r="B254" s="18" t="s">
        <v>747</v>
      </c>
      <c r="C254" s="18" t="s">
        <v>29</v>
      </c>
      <c r="D254" s="18" t="s">
        <v>717</v>
      </c>
      <c r="E254" s="18" t="s">
        <v>670</v>
      </c>
      <c r="F254" s="18" t="s">
        <v>62</v>
      </c>
      <c r="G254" s="18" t="s">
        <v>608</v>
      </c>
      <c r="H254" s="18" t="s">
        <v>108</v>
      </c>
      <c r="I254" s="18">
        <v>294</v>
      </c>
      <c r="J254" s="18" t="s">
        <v>492</v>
      </c>
      <c r="K254" s="19" t="s">
        <v>183</v>
      </c>
      <c r="L254" s="20" t="s">
        <v>892</v>
      </c>
      <c r="M254" s="18" t="s">
        <v>1103</v>
      </c>
      <c r="N254" s="18" t="s">
        <v>1160</v>
      </c>
      <c r="O254" s="21" t="s">
        <v>207</v>
      </c>
      <c r="P254" s="21">
        <v>2023</v>
      </c>
      <c r="Q254" s="21" t="s">
        <v>262</v>
      </c>
      <c r="R254" s="22">
        <v>40</v>
      </c>
      <c r="S254" s="21">
        <v>115</v>
      </c>
      <c r="T254" s="23"/>
      <c r="U254" s="24">
        <f t="shared" si="24"/>
        <v>0</v>
      </c>
      <c r="V254" s="23"/>
      <c r="W254" s="24">
        <f t="shared" si="25"/>
        <v>0</v>
      </c>
      <c r="X254" s="23" cm="1">
        <f t="array" ref="X254">IFERROR(INDEX(ejecuciones[Column1.ejecutado],MATCH(1,(ejecuciones[Column1.codigoIndicador]=A254)*(ejecuciones[periodo avance]="Marzo"),0)),0)</f>
        <v>0</v>
      </c>
      <c r="Y254" s="23" cm="1">
        <f t="array" ref="Y254">IFERROR(INDEX(ejecuciones[Column1.ejecutado],MATCH(1,(ejecuciones[Column1.codigoIndicador]=A254)*(ejecuciones[periodo avance]="Junio"),0)),0)</f>
        <v>0</v>
      </c>
      <c r="Z254" s="23" cm="1">
        <f t="array" ref="Z254">IFERROR(INDEX(ejecuciones[Column1.ejecutado],MATCH(1,(ejecuciones[Column1.codigoIndicador]=A254)*(ejecuciones[periodo avance]="Septiembre"),0)),0)</f>
        <v>0</v>
      </c>
      <c r="AA254" s="23" cm="1">
        <f t="array" ref="AA254">IFERROR(INDEX(ejecuciones[Column1.ejecutado],MATCH(1,(ejecuciones[Column1.codigoIndicador]=A254)*(ejecuciones[periodo avance]="Diciembre"),0)),0)</f>
        <v>0</v>
      </c>
      <c r="AB254" s="25">
        <f t="shared" si="26"/>
        <v>0</v>
      </c>
      <c r="AC254" s="24">
        <f t="shared" si="27"/>
        <v>0</v>
      </c>
      <c r="AD254" s="25">
        <f t="shared" si="28"/>
        <v>0</v>
      </c>
      <c r="AE254" s="24">
        <f t="shared" si="29"/>
        <v>0</v>
      </c>
      <c r="AF254" s="26">
        <f t="shared" si="30"/>
        <v>0</v>
      </c>
      <c r="AG254" s="27" cm="1">
        <f t="array" ref="AG254">IFERROR(INDEX(ejecuciones[Column1.presupuestoProyectado],MATCH(1,(ejecuciones[Column1.codigoIndicador]=A254)*(ejecuciones[Column1.fechaDiligenciamiento]=_xlfn.MAXIFS(ejecuciones[Column1.fechaDiligenciamiento],ejecuciones[Column1.codigoIndicador],A254)),0)),0)</f>
        <v>100000000</v>
      </c>
      <c r="AH254" s="28"/>
      <c r="AI254" s="29" cm="1">
        <f t="array" ref="AI254">IFERROR(INDEX(ejecuciones[Column1.presupuestoEjecutado],MATCH(1,(ejecuciones[Column1.codigoIndicador]=A254)*(ejecuciones[Column1.fechaDiligenciamiento]=_xlfn.MAXIFS(ejecuciones[Column1.fechaDiligenciamiento],ejecuciones[Column1.codigoIndicador],A254)),0)),0)</f>
        <v>0</v>
      </c>
      <c r="AJ254" s="26">
        <f t="shared" si="31"/>
        <v>0</v>
      </c>
    </row>
    <row r="255" spans="1:36" ht="43.5" x14ac:dyDescent="0.35">
      <c r="A255" s="17">
        <v>254</v>
      </c>
      <c r="B255" s="18" t="s">
        <v>747</v>
      </c>
      <c r="C255" s="18" t="s">
        <v>29</v>
      </c>
      <c r="D255" s="18" t="s">
        <v>717</v>
      </c>
      <c r="E255" s="18" t="s">
        <v>670</v>
      </c>
      <c r="F255" s="18" t="s">
        <v>62</v>
      </c>
      <c r="G255" s="18" t="s">
        <v>608</v>
      </c>
      <c r="H255" s="18" t="s">
        <v>108</v>
      </c>
      <c r="I255" s="18">
        <v>295</v>
      </c>
      <c r="J255" s="18" t="s">
        <v>493</v>
      </c>
      <c r="K255" s="19" t="s">
        <v>184</v>
      </c>
      <c r="L255" s="20" t="s">
        <v>799</v>
      </c>
      <c r="M255" s="18" t="s">
        <v>1104</v>
      </c>
      <c r="N255" s="18" t="s">
        <v>1160</v>
      </c>
      <c r="O255" s="21">
        <v>1</v>
      </c>
      <c r="P255" s="21">
        <v>2023</v>
      </c>
      <c r="Q255" s="21" t="s">
        <v>262</v>
      </c>
      <c r="R255" s="22">
        <v>1</v>
      </c>
      <c r="S255" s="21">
        <v>4</v>
      </c>
      <c r="T255" s="23"/>
      <c r="U255" s="24">
        <f t="shared" si="24"/>
        <v>0</v>
      </c>
      <c r="V255" s="23"/>
      <c r="W255" s="24">
        <f t="shared" si="25"/>
        <v>0</v>
      </c>
      <c r="X255" s="23" cm="1">
        <f t="array" ref="X255">IFERROR(INDEX(ejecuciones[Column1.ejecutado],MATCH(1,(ejecuciones[Column1.codigoIndicador]=A255)*(ejecuciones[periodo avance]="Marzo"),0)),0)</f>
        <v>0</v>
      </c>
      <c r="Y255" s="23" cm="1">
        <f t="array" ref="Y255">IFERROR(INDEX(ejecuciones[Column1.ejecutado],MATCH(1,(ejecuciones[Column1.codigoIndicador]=A255)*(ejecuciones[periodo avance]="Junio"),0)),0)</f>
        <v>0</v>
      </c>
      <c r="Z255" s="23" cm="1">
        <f t="array" ref="Z255">IFERROR(INDEX(ejecuciones[Column1.ejecutado],MATCH(1,(ejecuciones[Column1.codigoIndicador]=A255)*(ejecuciones[periodo avance]="Septiembre"),0)),0)</f>
        <v>0</v>
      </c>
      <c r="AA255" s="23" cm="1">
        <f t="array" ref="AA255">IFERROR(INDEX(ejecuciones[Column1.ejecutado],MATCH(1,(ejecuciones[Column1.codigoIndicador]=A255)*(ejecuciones[periodo avance]="Diciembre"),0)),0)</f>
        <v>0</v>
      </c>
      <c r="AB255" s="25">
        <f t="shared" si="26"/>
        <v>0</v>
      </c>
      <c r="AC255" s="24">
        <f t="shared" si="27"/>
        <v>0</v>
      </c>
      <c r="AD255" s="25">
        <f t="shared" si="28"/>
        <v>0</v>
      </c>
      <c r="AE255" s="24">
        <f t="shared" si="29"/>
        <v>0</v>
      </c>
      <c r="AF255" s="26">
        <f t="shared" si="30"/>
        <v>0</v>
      </c>
      <c r="AG255" s="27" cm="1">
        <f t="array" ref="AG255">IFERROR(INDEX(ejecuciones[Column1.presupuestoProyectado],MATCH(1,(ejecuciones[Column1.codigoIndicador]=A255)*(ejecuciones[Column1.fechaDiligenciamiento]=_xlfn.MAXIFS(ejecuciones[Column1.fechaDiligenciamiento],ejecuciones[Column1.codigoIndicador],A255)),0)),0)</f>
        <v>750000000</v>
      </c>
      <c r="AH255" s="28"/>
      <c r="AI255" s="29" cm="1">
        <f t="array" ref="AI255">IFERROR(INDEX(ejecuciones[Column1.presupuestoEjecutado],MATCH(1,(ejecuciones[Column1.codigoIndicador]=A255)*(ejecuciones[Column1.fechaDiligenciamiento]=_xlfn.MAXIFS(ejecuciones[Column1.fechaDiligenciamiento],ejecuciones[Column1.codigoIndicador],A255)),0)),0)</f>
        <v>0</v>
      </c>
      <c r="AJ255" s="26">
        <f t="shared" si="31"/>
        <v>0</v>
      </c>
    </row>
    <row r="256" spans="1:36" ht="43.5" x14ac:dyDescent="0.35">
      <c r="A256" s="17">
        <v>255</v>
      </c>
      <c r="B256" s="18" t="s">
        <v>747</v>
      </c>
      <c r="C256" s="18" t="s">
        <v>29</v>
      </c>
      <c r="D256" s="18" t="s">
        <v>717</v>
      </c>
      <c r="E256" s="18" t="s">
        <v>670</v>
      </c>
      <c r="F256" s="18" t="s">
        <v>62</v>
      </c>
      <c r="G256" s="18" t="s">
        <v>608</v>
      </c>
      <c r="H256" s="18" t="s">
        <v>108</v>
      </c>
      <c r="I256" s="18">
        <v>296</v>
      </c>
      <c r="J256" s="18" t="s">
        <v>494</v>
      </c>
      <c r="K256" s="19" t="s">
        <v>185</v>
      </c>
      <c r="L256" s="20" t="s">
        <v>893</v>
      </c>
      <c r="M256" s="18" t="s">
        <v>1105</v>
      </c>
      <c r="N256" s="18" t="s">
        <v>1160</v>
      </c>
      <c r="O256" s="21">
        <v>10</v>
      </c>
      <c r="P256" s="21">
        <v>2023</v>
      </c>
      <c r="Q256" s="21" t="s">
        <v>262</v>
      </c>
      <c r="R256" s="22">
        <v>2</v>
      </c>
      <c r="S256" s="21">
        <v>10</v>
      </c>
      <c r="T256" s="23"/>
      <c r="U256" s="24">
        <f t="shared" si="24"/>
        <v>0</v>
      </c>
      <c r="V256" s="23"/>
      <c r="W256" s="24">
        <f t="shared" si="25"/>
        <v>0</v>
      </c>
      <c r="X256" s="23" cm="1">
        <f t="array" ref="X256">IFERROR(INDEX(ejecuciones[Column1.ejecutado],MATCH(1,(ejecuciones[Column1.codigoIndicador]=A256)*(ejecuciones[periodo avance]="Marzo"),0)),0)</f>
        <v>0</v>
      </c>
      <c r="Y256" s="23" cm="1">
        <f t="array" ref="Y256">IFERROR(INDEX(ejecuciones[Column1.ejecutado],MATCH(1,(ejecuciones[Column1.codigoIndicador]=A256)*(ejecuciones[periodo avance]="Junio"),0)),0)</f>
        <v>0</v>
      </c>
      <c r="Z256" s="23" cm="1">
        <f t="array" ref="Z256">IFERROR(INDEX(ejecuciones[Column1.ejecutado],MATCH(1,(ejecuciones[Column1.codigoIndicador]=A256)*(ejecuciones[periodo avance]="Septiembre"),0)),0)</f>
        <v>0</v>
      </c>
      <c r="AA256" s="23" cm="1">
        <f t="array" ref="AA256">IFERROR(INDEX(ejecuciones[Column1.ejecutado],MATCH(1,(ejecuciones[Column1.codigoIndicador]=A256)*(ejecuciones[periodo avance]="Diciembre"),0)),0)</f>
        <v>0</v>
      </c>
      <c r="AB256" s="25">
        <f t="shared" si="26"/>
        <v>0</v>
      </c>
      <c r="AC256" s="24">
        <f t="shared" si="27"/>
        <v>0</v>
      </c>
      <c r="AD256" s="25">
        <f t="shared" si="28"/>
        <v>0</v>
      </c>
      <c r="AE256" s="24">
        <f t="shared" si="29"/>
        <v>0</v>
      </c>
      <c r="AF256" s="26">
        <f t="shared" si="30"/>
        <v>0</v>
      </c>
      <c r="AG256" s="27" cm="1">
        <f t="array" ref="AG256">IFERROR(INDEX(ejecuciones[Column1.presupuestoProyectado],MATCH(1,(ejecuciones[Column1.codigoIndicador]=A256)*(ejecuciones[Column1.fechaDiligenciamiento]=_xlfn.MAXIFS(ejecuciones[Column1.fechaDiligenciamiento],ejecuciones[Column1.codigoIndicador],A256)),0)),0)</f>
        <v>100000000</v>
      </c>
      <c r="AH256" s="28"/>
      <c r="AI256" s="29" cm="1">
        <f t="array" ref="AI256">IFERROR(INDEX(ejecuciones[Column1.presupuestoEjecutado],MATCH(1,(ejecuciones[Column1.codigoIndicador]=A256)*(ejecuciones[Column1.fechaDiligenciamiento]=_xlfn.MAXIFS(ejecuciones[Column1.fechaDiligenciamiento],ejecuciones[Column1.codigoIndicador],A256)),0)),0)</f>
        <v>0</v>
      </c>
      <c r="AJ256" s="26">
        <f t="shared" si="31"/>
        <v>0</v>
      </c>
    </row>
    <row r="257" spans="1:36" ht="58" x14ac:dyDescent="0.35">
      <c r="A257" s="17">
        <v>256</v>
      </c>
      <c r="B257" s="18" t="s">
        <v>747</v>
      </c>
      <c r="C257" s="18" t="s">
        <v>29</v>
      </c>
      <c r="D257" s="18" t="s">
        <v>717</v>
      </c>
      <c r="E257" s="18" t="s">
        <v>670</v>
      </c>
      <c r="F257" s="18" t="s">
        <v>62</v>
      </c>
      <c r="G257" s="18" t="s">
        <v>608</v>
      </c>
      <c r="H257" s="18" t="s">
        <v>108</v>
      </c>
      <c r="I257" s="18">
        <v>297</v>
      </c>
      <c r="J257" s="18" t="s">
        <v>495</v>
      </c>
      <c r="K257" s="19" t="s">
        <v>186</v>
      </c>
      <c r="L257" s="20" t="s">
        <v>894</v>
      </c>
      <c r="M257" s="18" t="s">
        <v>1106</v>
      </c>
      <c r="N257" s="18" t="s">
        <v>1160</v>
      </c>
      <c r="O257" s="21" t="s">
        <v>207</v>
      </c>
      <c r="P257" s="21">
        <v>2023</v>
      </c>
      <c r="Q257" s="21" t="s">
        <v>262</v>
      </c>
      <c r="R257" s="22">
        <v>7</v>
      </c>
      <c r="S257" s="21">
        <v>20</v>
      </c>
      <c r="T257" s="23"/>
      <c r="U257" s="24">
        <f t="shared" si="24"/>
        <v>0</v>
      </c>
      <c r="V257" s="23"/>
      <c r="W257" s="24">
        <f t="shared" si="25"/>
        <v>0</v>
      </c>
      <c r="X257" s="23" cm="1">
        <f t="array" ref="X257">IFERROR(INDEX(ejecuciones[Column1.ejecutado],MATCH(1,(ejecuciones[Column1.codigoIndicador]=A257)*(ejecuciones[periodo avance]="Marzo"),0)),0)</f>
        <v>0</v>
      </c>
      <c r="Y257" s="23" cm="1">
        <f t="array" ref="Y257">IFERROR(INDEX(ejecuciones[Column1.ejecutado],MATCH(1,(ejecuciones[Column1.codigoIndicador]=A257)*(ejecuciones[periodo avance]="Junio"),0)),0)</f>
        <v>0</v>
      </c>
      <c r="Z257" s="23" cm="1">
        <f t="array" ref="Z257">IFERROR(INDEX(ejecuciones[Column1.ejecutado],MATCH(1,(ejecuciones[Column1.codigoIndicador]=A257)*(ejecuciones[periodo avance]="Septiembre"),0)),0)</f>
        <v>0</v>
      </c>
      <c r="AA257" s="23" cm="1">
        <f t="array" ref="AA257">IFERROR(INDEX(ejecuciones[Column1.ejecutado],MATCH(1,(ejecuciones[Column1.codigoIndicador]=A257)*(ejecuciones[periodo avance]="Diciembre"),0)),0)</f>
        <v>0</v>
      </c>
      <c r="AB257" s="25">
        <f t="shared" si="26"/>
        <v>0</v>
      </c>
      <c r="AC257" s="24">
        <f t="shared" si="27"/>
        <v>0</v>
      </c>
      <c r="AD257" s="25">
        <f t="shared" si="28"/>
        <v>0</v>
      </c>
      <c r="AE257" s="24">
        <f t="shared" si="29"/>
        <v>0</v>
      </c>
      <c r="AF257" s="26">
        <f t="shared" si="30"/>
        <v>0</v>
      </c>
      <c r="AG257" s="27" cm="1">
        <f t="array" ref="AG257">IFERROR(INDEX(ejecuciones[Column1.presupuestoProyectado],MATCH(1,(ejecuciones[Column1.codigoIndicador]=A257)*(ejecuciones[Column1.fechaDiligenciamiento]=_xlfn.MAXIFS(ejecuciones[Column1.fechaDiligenciamiento],ejecuciones[Column1.codigoIndicador],A257)),0)),0)</f>
        <v>250000000</v>
      </c>
      <c r="AH257" s="28"/>
      <c r="AI257" s="29" cm="1">
        <f t="array" ref="AI257">IFERROR(INDEX(ejecuciones[Column1.presupuestoEjecutado],MATCH(1,(ejecuciones[Column1.codigoIndicador]=A257)*(ejecuciones[Column1.fechaDiligenciamiento]=_xlfn.MAXIFS(ejecuciones[Column1.fechaDiligenciamiento],ejecuciones[Column1.codigoIndicador],A257)),0)),0)</f>
        <v>0</v>
      </c>
      <c r="AJ257" s="26">
        <f t="shared" si="31"/>
        <v>0</v>
      </c>
    </row>
    <row r="258" spans="1:36" ht="43.5" x14ac:dyDescent="0.35">
      <c r="A258" s="17">
        <v>257</v>
      </c>
      <c r="B258" s="18" t="s">
        <v>747</v>
      </c>
      <c r="C258" s="18" t="s">
        <v>29</v>
      </c>
      <c r="D258" s="18" t="s">
        <v>717</v>
      </c>
      <c r="E258" s="18" t="s">
        <v>670</v>
      </c>
      <c r="F258" s="18" t="s">
        <v>62</v>
      </c>
      <c r="G258" s="18" t="s">
        <v>608</v>
      </c>
      <c r="H258" s="18" t="s">
        <v>108</v>
      </c>
      <c r="I258" s="18">
        <v>298</v>
      </c>
      <c r="J258" s="18" t="s">
        <v>496</v>
      </c>
      <c r="K258" s="19" t="s">
        <v>187</v>
      </c>
      <c r="L258" s="20" t="s">
        <v>895</v>
      </c>
      <c r="M258" s="18" t="s">
        <v>1107</v>
      </c>
      <c r="N258" s="18" t="s">
        <v>1160</v>
      </c>
      <c r="O258" s="21">
        <v>15</v>
      </c>
      <c r="P258" s="21">
        <v>2023</v>
      </c>
      <c r="Q258" s="21" t="s">
        <v>262</v>
      </c>
      <c r="R258" s="22">
        <v>30</v>
      </c>
      <c r="S258" s="21">
        <v>100</v>
      </c>
      <c r="T258" s="23"/>
      <c r="U258" s="24">
        <f t="shared" si="24"/>
        <v>0</v>
      </c>
      <c r="V258" s="23"/>
      <c r="W258" s="24">
        <f t="shared" si="25"/>
        <v>0</v>
      </c>
      <c r="X258" s="23" cm="1">
        <f t="array" ref="X258">IFERROR(INDEX(ejecuciones[Column1.ejecutado],MATCH(1,(ejecuciones[Column1.codigoIndicador]=A258)*(ejecuciones[periodo avance]="Marzo"),0)),0)</f>
        <v>0</v>
      </c>
      <c r="Y258" s="23" cm="1">
        <f t="array" ref="Y258">IFERROR(INDEX(ejecuciones[Column1.ejecutado],MATCH(1,(ejecuciones[Column1.codigoIndicador]=A258)*(ejecuciones[periodo avance]="Junio"),0)),0)</f>
        <v>42</v>
      </c>
      <c r="Z258" s="23" cm="1">
        <f t="array" ref="Z258">IFERROR(INDEX(ejecuciones[Column1.ejecutado],MATCH(1,(ejecuciones[Column1.codigoIndicador]=A258)*(ejecuciones[periodo avance]="Septiembre"),0)),0)</f>
        <v>0</v>
      </c>
      <c r="AA258" s="23" cm="1">
        <f t="array" ref="AA258">IFERROR(INDEX(ejecuciones[Column1.ejecutado],MATCH(1,(ejecuciones[Column1.codigoIndicador]=A258)*(ejecuciones[periodo avance]="Diciembre"),0)),0)</f>
        <v>0</v>
      </c>
      <c r="AB258" s="25">
        <f t="shared" si="26"/>
        <v>42</v>
      </c>
      <c r="AC258" s="24">
        <f t="shared" si="27"/>
        <v>0.42</v>
      </c>
      <c r="AD258" s="25">
        <f t="shared" si="28"/>
        <v>42</v>
      </c>
      <c r="AE258" s="24">
        <f t="shared" si="29"/>
        <v>1.4</v>
      </c>
      <c r="AF258" s="26">
        <f t="shared" si="30"/>
        <v>0.42</v>
      </c>
      <c r="AG258" s="27" cm="1">
        <f t="array" ref="AG258">IFERROR(INDEX(ejecuciones[Column1.presupuestoProyectado],MATCH(1,(ejecuciones[Column1.codigoIndicador]=A258)*(ejecuciones[Column1.fechaDiligenciamiento]=_xlfn.MAXIFS(ejecuciones[Column1.fechaDiligenciamiento],ejecuciones[Column1.codigoIndicador],A258)),0)),0)</f>
        <v>0</v>
      </c>
      <c r="AH258" s="28"/>
      <c r="AI258" s="29" cm="1">
        <f t="array" ref="AI258">IFERROR(INDEX(ejecuciones[Column1.presupuestoEjecutado],MATCH(1,(ejecuciones[Column1.codigoIndicador]=A258)*(ejecuciones[Column1.fechaDiligenciamiento]=_xlfn.MAXIFS(ejecuciones[Column1.fechaDiligenciamiento],ejecuciones[Column1.codigoIndicador],A258)),0)),0)</f>
        <v>0</v>
      </c>
      <c r="AJ258" s="26">
        <f t="shared" si="31"/>
        <v>0</v>
      </c>
    </row>
    <row r="259" spans="1:36" ht="58" x14ac:dyDescent="0.35">
      <c r="A259" s="17">
        <v>258</v>
      </c>
      <c r="B259" s="18" t="s">
        <v>747</v>
      </c>
      <c r="C259" s="18" t="s">
        <v>29</v>
      </c>
      <c r="D259" s="18" t="s">
        <v>717</v>
      </c>
      <c r="E259" s="18" t="s">
        <v>670</v>
      </c>
      <c r="F259" s="18" t="s">
        <v>62</v>
      </c>
      <c r="G259" s="18" t="s">
        <v>608</v>
      </c>
      <c r="H259" s="18" t="s">
        <v>108</v>
      </c>
      <c r="I259" s="18">
        <v>299</v>
      </c>
      <c r="J259" s="18" t="s">
        <v>497</v>
      </c>
      <c r="K259" s="19" t="s">
        <v>188</v>
      </c>
      <c r="L259" s="20" t="s">
        <v>896</v>
      </c>
      <c r="M259" s="18" t="s">
        <v>1108</v>
      </c>
      <c r="N259" s="18" t="s">
        <v>1160</v>
      </c>
      <c r="O259" s="21" t="s">
        <v>207</v>
      </c>
      <c r="P259" s="21">
        <v>2023</v>
      </c>
      <c r="Q259" s="21" t="s">
        <v>262</v>
      </c>
      <c r="R259" s="22">
        <v>370</v>
      </c>
      <c r="S259" s="21">
        <v>1130</v>
      </c>
      <c r="T259" s="23"/>
      <c r="U259" s="24">
        <f t="shared" ref="U259:U322" si="32">+T259/S259</f>
        <v>0</v>
      </c>
      <c r="V259" s="23"/>
      <c r="W259" s="24">
        <f t="shared" ref="W259:W322" si="33">+V259/S259</f>
        <v>0</v>
      </c>
      <c r="X259" s="23" cm="1">
        <f t="array" ref="X259">IFERROR(INDEX(ejecuciones[Column1.ejecutado],MATCH(1,(ejecuciones[Column1.codigoIndicador]=A259)*(ejecuciones[periodo avance]="Marzo"),0)),0)</f>
        <v>0</v>
      </c>
      <c r="Y259" s="23" cm="1">
        <f t="array" ref="Y259">IFERROR(INDEX(ejecuciones[Column1.ejecutado],MATCH(1,(ejecuciones[Column1.codigoIndicador]=A259)*(ejecuciones[periodo avance]="Junio"),0)),0)</f>
        <v>469</v>
      </c>
      <c r="Z259" s="23" cm="1">
        <f t="array" ref="Z259">IFERROR(INDEX(ejecuciones[Column1.ejecutado],MATCH(1,(ejecuciones[Column1.codigoIndicador]=A259)*(ejecuciones[periodo avance]="Septiembre"),0)),0)</f>
        <v>0</v>
      </c>
      <c r="AA259" s="23" cm="1">
        <f t="array" ref="AA259">IFERROR(INDEX(ejecuciones[Column1.ejecutado],MATCH(1,(ejecuciones[Column1.codigoIndicador]=A259)*(ejecuciones[periodo avance]="Diciembre"),0)),0)</f>
        <v>0</v>
      </c>
      <c r="AB259" s="25">
        <f t="shared" ref="AB259:AB322" si="34">+X259+Y259+Z259+AA259</f>
        <v>469</v>
      </c>
      <c r="AC259" s="24">
        <f t="shared" ref="AC259:AC322" si="35">+AB259/S259</f>
        <v>0.41504424778761062</v>
      </c>
      <c r="AD259" s="25">
        <f t="shared" ref="AD259:AD322" si="36">V259+AB259</f>
        <v>469</v>
      </c>
      <c r="AE259" s="24">
        <f t="shared" ref="AE259:AE322" si="37">+AB259/R259</f>
        <v>1.2675675675675675</v>
      </c>
      <c r="AF259" s="26">
        <f t="shared" ref="AF259:AF322" si="38">AD259/S259</f>
        <v>0.41504424778761062</v>
      </c>
      <c r="AG259" s="27" cm="1">
        <f t="array" ref="AG259">IFERROR(INDEX(ejecuciones[Column1.presupuestoProyectado],MATCH(1,(ejecuciones[Column1.codigoIndicador]=A259)*(ejecuciones[Column1.fechaDiligenciamiento]=_xlfn.MAXIFS(ejecuciones[Column1.fechaDiligenciamiento],ejecuciones[Column1.codigoIndicador],A259)),0)),0)</f>
        <v>1117000000</v>
      </c>
      <c r="AH259" s="28"/>
      <c r="AI259" s="29" cm="1">
        <f t="array" ref="AI259">IFERROR(INDEX(ejecuciones[Column1.presupuestoEjecutado],MATCH(1,(ejecuciones[Column1.codigoIndicador]=A259)*(ejecuciones[Column1.fechaDiligenciamiento]=_xlfn.MAXIFS(ejecuciones[Column1.fechaDiligenciamiento],ejecuciones[Column1.codigoIndicador],A259)),0)),0)</f>
        <v>0</v>
      </c>
      <c r="AJ259" s="26">
        <f t="shared" ref="AJ259:AJ322" si="39">IFERROR(AI259/AG259,0)</f>
        <v>0</v>
      </c>
    </row>
    <row r="260" spans="1:36" ht="72.5" x14ac:dyDescent="0.35">
      <c r="A260" s="17">
        <v>259</v>
      </c>
      <c r="B260" s="18" t="s">
        <v>747</v>
      </c>
      <c r="C260" s="18" t="s">
        <v>29</v>
      </c>
      <c r="D260" s="18" t="s">
        <v>717</v>
      </c>
      <c r="E260" s="18" t="s">
        <v>670</v>
      </c>
      <c r="F260" s="18" t="s">
        <v>62</v>
      </c>
      <c r="G260" s="18" t="s">
        <v>608</v>
      </c>
      <c r="H260" s="18" t="s">
        <v>567</v>
      </c>
      <c r="I260" s="18">
        <v>301</v>
      </c>
      <c r="J260" s="18" t="s">
        <v>498</v>
      </c>
      <c r="K260" s="19" t="s">
        <v>188</v>
      </c>
      <c r="L260" s="20" t="s">
        <v>896</v>
      </c>
      <c r="M260" s="18" t="s">
        <v>1109</v>
      </c>
      <c r="N260" s="18" t="s">
        <v>1160</v>
      </c>
      <c r="O260" s="21" t="s">
        <v>207</v>
      </c>
      <c r="P260" s="21">
        <v>2023</v>
      </c>
      <c r="Q260" s="21" t="s">
        <v>262</v>
      </c>
      <c r="R260" s="22">
        <v>200</v>
      </c>
      <c r="S260" s="21">
        <v>400</v>
      </c>
      <c r="T260" s="23"/>
      <c r="U260" s="24">
        <f t="shared" si="32"/>
        <v>0</v>
      </c>
      <c r="V260" s="23"/>
      <c r="W260" s="24">
        <f t="shared" si="33"/>
        <v>0</v>
      </c>
      <c r="X260" s="23" cm="1">
        <f t="array" ref="X260">IFERROR(INDEX(ejecuciones[Column1.ejecutado],MATCH(1,(ejecuciones[Column1.codigoIndicador]=A260)*(ejecuciones[periodo avance]="Marzo"),0)),0)</f>
        <v>0</v>
      </c>
      <c r="Y260" s="23" cm="1">
        <f t="array" ref="Y260">IFERROR(INDEX(ejecuciones[Column1.ejecutado],MATCH(1,(ejecuciones[Column1.codigoIndicador]=A260)*(ejecuciones[periodo avance]="Junio"),0)),0)</f>
        <v>0</v>
      </c>
      <c r="Z260" s="23" cm="1">
        <f t="array" ref="Z260">IFERROR(INDEX(ejecuciones[Column1.ejecutado],MATCH(1,(ejecuciones[Column1.codigoIndicador]=A260)*(ejecuciones[periodo avance]="Septiembre"),0)),0)</f>
        <v>0</v>
      </c>
      <c r="AA260" s="23" cm="1">
        <f t="array" ref="AA260">IFERROR(INDEX(ejecuciones[Column1.ejecutado],MATCH(1,(ejecuciones[Column1.codigoIndicador]=A260)*(ejecuciones[periodo avance]="Diciembre"),0)),0)</f>
        <v>0</v>
      </c>
      <c r="AB260" s="25">
        <f t="shared" si="34"/>
        <v>0</v>
      </c>
      <c r="AC260" s="24">
        <f t="shared" si="35"/>
        <v>0</v>
      </c>
      <c r="AD260" s="25">
        <f t="shared" si="36"/>
        <v>0</v>
      </c>
      <c r="AE260" s="24">
        <f t="shared" si="37"/>
        <v>0</v>
      </c>
      <c r="AF260" s="26">
        <f t="shared" si="38"/>
        <v>0</v>
      </c>
      <c r="AG260" s="27" cm="1">
        <f t="array" ref="AG260">IFERROR(INDEX(ejecuciones[Column1.presupuestoProyectado],MATCH(1,(ejecuciones[Column1.codigoIndicador]=A260)*(ejecuciones[Column1.fechaDiligenciamiento]=_xlfn.MAXIFS(ejecuciones[Column1.fechaDiligenciamiento],ejecuciones[Column1.codigoIndicador],A260)),0)),0)</f>
        <v>0</v>
      </c>
      <c r="AH260" s="28"/>
      <c r="AI260" s="29" cm="1">
        <f t="array" ref="AI260">IFERROR(INDEX(ejecuciones[Column1.presupuestoEjecutado],MATCH(1,(ejecuciones[Column1.codigoIndicador]=A260)*(ejecuciones[Column1.fechaDiligenciamiento]=_xlfn.MAXIFS(ejecuciones[Column1.fechaDiligenciamiento],ejecuciones[Column1.codigoIndicador],A260)),0)),0)</f>
        <v>0</v>
      </c>
      <c r="AJ260" s="26">
        <f t="shared" si="39"/>
        <v>0</v>
      </c>
    </row>
    <row r="261" spans="1:36" ht="101.5" x14ac:dyDescent="0.35">
      <c r="A261" s="17">
        <v>260</v>
      </c>
      <c r="B261" s="18" t="s">
        <v>747</v>
      </c>
      <c r="C261" s="18" t="s">
        <v>29</v>
      </c>
      <c r="D261" s="18" t="s">
        <v>717</v>
      </c>
      <c r="E261" s="18" t="s">
        <v>670</v>
      </c>
      <c r="F261" s="18">
        <v>2201</v>
      </c>
      <c r="G261" s="18" t="s">
        <v>608</v>
      </c>
      <c r="H261" s="18" t="s">
        <v>567</v>
      </c>
      <c r="I261" s="18">
        <v>302</v>
      </c>
      <c r="J261" s="18" t="s">
        <v>499</v>
      </c>
      <c r="K261" s="19" t="s">
        <v>189</v>
      </c>
      <c r="L261" s="20" t="s">
        <v>897</v>
      </c>
      <c r="M261" s="18" t="s">
        <v>1110</v>
      </c>
      <c r="N261" s="18" t="s">
        <v>1160</v>
      </c>
      <c r="O261" s="21">
        <v>60</v>
      </c>
      <c r="P261" s="21">
        <v>2023</v>
      </c>
      <c r="Q261" s="21" t="s">
        <v>262</v>
      </c>
      <c r="R261" s="22">
        <v>100</v>
      </c>
      <c r="S261" s="21">
        <v>300</v>
      </c>
      <c r="T261" s="23"/>
      <c r="U261" s="24">
        <f t="shared" si="32"/>
        <v>0</v>
      </c>
      <c r="V261" s="23"/>
      <c r="W261" s="24">
        <f t="shared" si="33"/>
        <v>0</v>
      </c>
      <c r="X261" s="23" cm="1">
        <f t="array" ref="X261">IFERROR(INDEX(ejecuciones[Column1.ejecutado],MATCH(1,(ejecuciones[Column1.codigoIndicador]=A261)*(ejecuciones[periodo avance]="Marzo"),0)),0)</f>
        <v>0</v>
      </c>
      <c r="Y261" s="23" cm="1">
        <f t="array" ref="Y261">IFERROR(INDEX(ejecuciones[Column1.ejecutado],MATCH(1,(ejecuciones[Column1.codigoIndicador]=A261)*(ejecuciones[periodo avance]="Junio"),0)),0)</f>
        <v>0</v>
      </c>
      <c r="Z261" s="23" cm="1">
        <f t="array" ref="Z261">IFERROR(INDEX(ejecuciones[Column1.ejecutado],MATCH(1,(ejecuciones[Column1.codigoIndicador]=A261)*(ejecuciones[periodo avance]="Septiembre"),0)),0)</f>
        <v>0</v>
      </c>
      <c r="AA261" s="23" cm="1">
        <f t="array" ref="AA261">IFERROR(INDEX(ejecuciones[Column1.ejecutado],MATCH(1,(ejecuciones[Column1.codigoIndicador]=A261)*(ejecuciones[periodo avance]="Diciembre"),0)),0)</f>
        <v>0</v>
      </c>
      <c r="AB261" s="25">
        <f t="shared" si="34"/>
        <v>0</v>
      </c>
      <c r="AC261" s="24">
        <f t="shared" si="35"/>
        <v>0</v>
      </c>
      <c r="AD261" s="25">
        <f t="shared" si="36"/>
        <v>0</v>
      </c>
      <c r="AE261" s="24">
        <f t="shared" si="37"/>
        <v>0</v>
      </c>
      <c r="AF261" s="26">
        <f t="shared" si="38"/>
        <v>0</v>
      </c>
      <c r="AG261" s="27" cm="1">
        <f t="array" ref="AG261">IFERROR(INDEX(ejecuciones[Column1.presupuestoProyectado],MATCH(1,(ejecuciones[Column1.codigoIndicador]=A261)*(ejecuciones[Column1.fechaDiligenciamiento]=_xlfn.MAXIFS(ejecuciones[Column1.fechaDiligenciamiento],ejecuciones[Column1.codigoIndicador],A261)),0)),0)</f>
        <v>52246700</v>
      </c>
      <c r="AH261" s="28"/>
      <c r="AI261" s="29" cm="1">
        <f t="array" ref="AI261">IFERROR(INDEX(ejecuciones[Column1.presupuestoEjecutado],MATCH(1,(ejecuciones[Column1.codigoIndicador]=A261)*(ejecuciones[Column1.fechaDiligenciamiento]=_xlfn.MAXIFS(ejecuciones[Column1.fechaDiligenciamiento],ejecuciones[Column1.codigoIndicador],A261)),0)),0)</f>
        <v>0</v>
      </c>
      <c r="AJ261" s="26">
        <f t="shared" si="39"/>
        <v>0</v>
      </c>
    </row>
    <row r="262" spans="1:36" ht="72.5" x14ac:dyDescent="0.35">
      <c r="A262" s="17">
        <v>261</v>
      </c>
      <c r="B262" s="18" t="s">
        <v>747</v>
      </c>
      <c r="C262" s="18" t="s">
        <v>29</v>
      </c>
      <c r="D262" s="18" t="s">
        <v>717</v>
      </c>
      <c r="E262" s="18" t="s">
        <v>670</v>
      </c>
      <c r="F262" s="18">
        <v>2201</v>
      </c>
      <c r="G262" s="18" t="s">
        <v>608</v>
      </c>
      <c r="H262" s="18" t="s">
        <v>568</v>
      </c>
      <c r="I262" s="18">
        <v>303</v>
      </c>
      <c r="J262" s="18" t="s">
        <v>500</v>
      </c>
      <c r="K262" s="19" t="s">
        <v>184</v>
      </c>
      <c r="L262" s="20" t="s">
        <v>799</v>
      </c>
      <c r="M262" s="18" t="s">
        <v>1111</v>
      </c>
      <c r="N262" s="18" t="s">
        <v>1160</v>
      </c>
      <c r="O262" s="21">
        <v>5000</v>
      </c>
      <c r="P262" s="21">
        <v>2023</v>
      </c>
      <c r="Q262" s="21" t="s">
        <v>262</v>
      </c>
      <c r="R262" s="22">
        <v>600</v>
      </c>
      <c r="S262" s="21">
        <v>2000</v>
      </c>
      <c r="T262" s="23"/>
      <c r="U262" s="24">
        <f t="shared" si="32"/>
        <v>0</v>
      </c>
      <c r="V262" s="23"/>
      <c r="W262" s="24">
        <f t="shared" si="33"/>
        <v>0</v>
      </c>
      <c r="X262" s="23" cm="1">
        <f t="array" ref="X262">IFERROR(INDEX(ejecuciones[Column1.ejecutado],MATCH(1,(ejecuciones[Column1.codigoIndicador]=A262)*(ejecuciones[periodo avance]="Marzo"),0)),0)</f>
        <v>500</v>
      </c>
      <c r="Y262" s="23" cm="1">
        <f t="array" ref="Y262">IFERROR(INDEX(ejecuciones[Column1.ejecutado],MATCH(1,(ejecuciones[Column1.codigoIndicador]=A262)*(ejecuciones[periodo avance]="Junio"),0)),0)</f>
        <v>275</v>
      </c>
      <c r="Z262" s="23" cm="1">
        <f t="array" ref="Z262">IFERROR(INDEX(ejecuciones[Column1.ejecutado],MATCH(1,(ejecuciones[Column1.codigoIndicador]=A262)*(ejecuciones[periodo avance]="Septiembre"),0)),0)</f>
        <v>0</v>
      </c>
      <c r="AA262" s="23" cm="1">
        <f t="array" ref="AA262">IFERROR(INDEX(ejecuciones[Column1.ejecutado],MATCH(1,(ejecuciones[Column1.codigoIndicador]=A262)*(ejecuciones[periodo avance]="Diciembre"),0)),0)</f>
        <v>0</v>
      </c>
      <c r="AB262" s="25">
        <f t="shared" si="34"/>
        <v>775</v>
      </c>
      <c r="AC262" s="24">
        <f t="shared" si="35"/>
        <v>0.38750000000000001</v>
      </c>
      <c r="AD262" s="25">
        <f t="shared" si="36"/>
        <v>775</v>
      </c>
      <c r="AE262" s="24">
        <f t="shared" si="37"/>
        <v>1.2916666666666667</v>
      </c>
      <c r="AF262" s="26">
        <f t="shared" si="38"/>
        <v>0.38750000000000001</v>
      </c>
      <c r="AG262" s="27" cm="1">
        <f t="array" ref="AG262">IFERROR(INDEX(ejecuciones[Column1.presupuestoProyectado],MATCH(1,(ejecuciones[Column1.codigoIndicador]=A262)*(ejecuciones[Column1.fechaDiligenciamiento]=_xlfn.MAXIFS(ejecuciones[Column1.fechaDiligenciamiento],ejecuciones[Column1.codigoIndicador],A262)),0)),0)</f>
        <v>250000000</v>
      </c>
      <c r="AH262" s="28"/>
      <c r="AI262" s="29" cm="1">
        <f t="array" ref="AI262">IFERROR(INDEX(ejecuciones[Column1.presupuestoEjecutado],MATCH(1,(ejecuciones[Column1.codigoIndicador]=A262)*(ejecuciones[Column1.fechaDiligenciamiento]=_xlfn.MAXIFS(ejecuciones[Column1.fechaDiligenciamiento],ejecuciones[Column1.codigoIndicador],A262)),0)),0)</f>
        <v>0</v>
      </c>
      <c r="AJ262" s="26">
        <f t="shared" si="39"/>
        <v>0</v>
      </c>
    </row>
    <row r="263" spans="1:36" ht="116" x14ac:dyDescent="0.35">
      <c r="A263" s="17">
        <v>262</v>
      </c>
      <c r="B263" s="18" t="s">
        <v>747</v>
      </c>
      <c r="C263" s="18" t="s">
        <v>29</v>
      </c>
      <c r="D263" s="18" t="s">
        <v>703</v>
      </c>
      <c r="E263" s="18" t="s">
        <v>670</v>
      </c>
      <c r="F263" s="18" t="s">
        <v>62</v>
      </c>
      <c r="G263" s="18" t="s">
        <v>608</v>
      </c>
      <c r="H263" s="18" t="s">
        <v>108</v>
      </c>
      <c r="I263" s="18">
        <v>305</v>
      </c>
      <c r="J263" s="18" t="s">
        <v>501</v>
      </c>
      <c r="K263" s="19" t="s">
        <v>182</v>
      </c>
      <c r="L263" s="20" t="s">
        <v>891</v>
      </c>
      <c r="M263" s="18" t="s">
        <v>1112</v>
      </c>
      <c r="N263" s="18" t="s">
        <v>1160</v>
      </c>
      <c r="O263" s="21">
        <v>226</v>
      </c>
      <c r="P263" s="21">
        <v>2023</v>
      </c>
      <c r="Q263" s="21" t="s">
        <v>262</v>
      </c>
      <c r="R263" s="22">
        <v>226</v>
      </c>
      <c r="S263" s="21">
        <v>226</v>
      </c>
      <c r="T263" s="23"/>
      <c r="U263" s="24">
        <f t="shared" si="32"/>
        <v>0</v>
      </c>
      <c r="V263" s="23"/>
      <c r="W263" s="24">
        <f t="shared" si="33"/>
        <v>0</v>
      </c>
      <c r="X263" s="23" cm="1">
        <f t="array" ref="X263">IFERROR(INDEX(ejecuciones[Column1.ejecutado],MATCH(1,(ejecuciones[Column1.codigoIndicador]=A263)*(ejecuciones[periodo avance]="Marzo"),0)),0)</f>
        <v>0</v>
      </c>
      <c r="Y263" s="23" cm="1">
        <f t="array" ref="Y263">IFERROR(INDEX(ejecuciones[Column1.ejecutado],MATCH(1,(ejecuciones[Column1.codigoIndicador]=A263)*(ejecuciones[periodo avance]="Junio"),0)),0)</f>
        <v>0</v>
      </c>
      <c r="Z263" s="23" cm="1">
        <f t="array" ref="Z263">IFERROR(INDEX(ejecuciones[Column1.ejecutado],MATCH(1,(ejecuciones[Column1.codigoIndicador]=A263)*(ejecuciones[periodo avance]="Septiembre"),0)),0)</f>
        <v>0</v>
      </c>
      <c r="AA263" s="23" cm="1">
        <f t="array" ref="AA263">IFERROR(INDEX(ejecuciones[Column1.ejecutado],MATCH(1,(ejecuciones[Column1.codigoIndicador]=A263)*(ejecuciones[periodo avance]="Diciembre"),0)),0)</f>
        <v>0</v>
      </c>
      <c r="AB263" s="25">
        <f t="shared" si="34"/>
        <v>0</v>
      </c>
      <c r="AC263" s="24">
        <f t="shared" si="35"/>
        <v>0</v>
      </c>
      <c r="AD263" s="25">
        <f t="shared" si="36"/>
        <v>0</v>
      </c>
      <c r="AE263" s="24">
        <f t="shared" si="37"/>
        <v>0</v>
      </c>
      <c r="AF263" s="26">
        <f t="shared" si="38"/>
        <v>0</v>
      </c>
      <c r="AG263" s="27" cm="1">
        <f t="array" ref="AG263">IFERROR(INDEX(ejecuciones[Column1.presupuestoProyectado],MATCH(1,(ejecuciones[Column1.codigoIndicador]=A263)*(ejecuciones[Column1.fechaDiligenciamiento]=_xlfn.MAXIFS(ejecuciones[Column1.fechaDiligenciamiento],ejecuciones[Column1.codigoIndicador],A263)),0)),0)</f>
        <v>2606415504</v>
      </c>
      <c r="AH263" s="28"/>
      <c r="AI263" s="29" cm="1">
        <f t="array" ref="AI263">IFERROR(INDEX(ejecuciones[Column1.presupuestoEjecutado],MATCH(1,(ejecuciones[Column1.codigoIndicador]=A263)*(ejecuciones[Column1.fechaDiligenciamiento]=_xlfn.MAXIFS(ejecuciones[Column1.fechaDiligenciamiento],ejecuciones[Column1.codigoIndicador],A263)),0)),0)</f>
        <v>0</v>
      </c>
      <c r="AJ263" s="26">
        <f t="shared" si="39"/>
        <v>0</v>
      </c>
    </row>
    <row r="264" spans="1:36" ht="203" x14ac:dyDescent="0.35">
      <c r="A264" s="17">
        <v>263</v>
      </c>
      <c r="B264" s="18" t="s">
        <v>747</v>
      </c>
      <c r="C264" s="18" t="s">
        <v>29</v>
      </c>
      <c r="D264" s="18" t="s">
        <v>703</v>
      </c>
      <c r="E264" s="18" t="s">
        <v>671</v>
      </c>
      <c r="F264" s="18" t="s">
        <v>62</v>
      </c>
      <c r="G264" s="18" t="s">
        <v>608</v>
      </c>
      <c r="H264" s="18" t="s">
        <v>109</v>
      </c>
      <c r="I264" s="18">
        <v>306</v>
      </c>
      <c r="J264" s="18" t="s">
        <v>502</v>
      </c>
      <c r="K264" s="19" t="s">
        <v>190</v>
      </c>
      <c r="L264" s="20" t="s">
        <v>898</v>
      </c>
      <c r="M264" s="18" t="s">
        <v>1113</v>
      </c>
      <c r="N264" s="18" t="s">
        <v>26</v>
      </c>
      <c r="O264" s="21">
        <v>312</v>
      </c>
      <c r="P264" s="21">
        <v>2023</v>
      </c>
      <c r="Q264" s="21" t="s">
        <v>262</v>
      </c>
      <c r="R264" s="22">
        <v>100</v>
      </c>
      <c r="S264" s="21">
        <v>720</v>
      </c>
      <c r="T264" s="23"/>
      <c r="U264" s="24">
        <f t="shared" si="32"/>
        <v>0</v>
      </c>
      <c r="V264" s="23"/>
      <c r="W264" s="24">
        <f t="shared" si="33"/>
        <v>0</v>
      </c>
      <c r="X264" s="23" cm="1">
        <f t="array" ref="X264">IFERROR(INDEX(ejecuciones[Column1.ejecutado],MATCH(1,(ejecuciones[Column1.codigoIndicador]=A264)*(ejecuciones[periodo avance]="Marzo"),0)),0)</f>
        <v>43</v>
      </c>
      <c r="Y264" s="23" cm="1">
        <f t="array" ref="Y264">IFERROR(INDEX(ejecuciones[Column1.ejecutado],MATCH(1,(ejecuciones[Column1.codigoIndicador]=A264)*(ejecuciones[periodo avance]="Junio"),0)),0)</f>
        <v>0</v>
      </c>
      <c r="Z264" s="23" cm="1">
        <f t="array" ref="Z264">IFERROR(INDEX(ejecuciones[Column1.ejecutado],MATCH(1,(ejecuciones[Column1.codigoIndicador]=A264)*(ejecuciones[periodo avance]="Septiembre"),0)),0)</f>
        <v>0</v>
      </c>
      <c r="AA264" s="23" cm="1">
        <f t="array" ref="AA264">IFERROR(INDEX(ejecuciones[Column1.ejecutado],MATCH(1,(ejecuciones[Column1.codigoIndicador]=A264)*(ejecuciones[periodo avance]="Diciembre"),0)),0)</f>
        <v>0</v>
      </c>
      <c r="AB264" s="25">
        <f t="shared" si="34"/>
        <v>43</v>
      </c>
      <c r="AC264" s="24">
        <f t="shared" si="35"/>
        <v>5.9722222222222225E-2</v>
      </c>
      <c r="AD264" s="25">
        <f t="shared" si="36"/>
        <v>43</v>
      </c>
      <c r="AE264" s="24">
        <f t="shared" si="37"/>
        <v>0.43</v>
      </c>
      <c r="AF264" s="26">
        <f t="shared" si="38"/>
        <v>5.9722222222222225E-2</v>
      </c>
      <c r="AG264" s="27" cm="1">
        <f t="array" ref="AG264">IFERROR(INDEX(ejecuciones[Column1.presupuestoProyectado],MATCH(1,(ejecuciones[Column1.codigoIndicador]=A264)*(ejecuciones[Column1.fechaDiligenciamiento]=_xlfn.MAXIFS(ejecuciones[Column1.fechaDiligenciamiento],ejecuciones[Column1.codigoIndicador],A264)),0)),0)</f>
        <v>2996000000</v>
      </c>
      <c r="AH264" s="28"/>
      <c r="AI264" s="29" cm="1">
        <f t="array" ref="AI264">IFERROR(INDEX(ejecuciones[Column1.presupuestoEjecutado],MATCH(1,(ejecuciones[Column1.codigoIndicador]=A264)*(ejecuciones[Column1.fechaDiligenciamiento]=_xlfn.MAXIFS(ejecuciones[Column1.fechaDiligenciamiento],ejecuciones[Column1.codigoIndicador],A264)),0)),0)</f>
        <v>2836994461</v>
      </c>
      <c r="AJ264" s="26">
        <f t="shared" si="39"/>
        <v>0.94692739018691585</v>
      </c>
    </row>
    <row r="265" spans="1:36" ht="159.5" x14ac:dyDescent="0.35">
      <c r="A265" s="17">
        <v>264</v>
      </c>
      <c r="B265" s="18" t="s">
        <v>747</v>
      </c>
      <c r="C265" s="18" t="s">
        <v>29</v>
      </c>
      <c r="D265" s="18" t="s">
        <v>703</v>
      </c>
      <c r="E265" s="18" t="s">
        <v>671</v>
      </c>
      <c r="F265" s="18" t="s">
        <v>62</v>
      </c>
      <c r="G265" s="18" t="s">
        <v>608</v>
      </c>
      <c r="H265" s="18" t="s">
        <v>109</v>
      </c>
      <c r="I265" s="18">
        <v>307</v>
      </c>
      <c r="J265" s="18" t="s">
        <v>503</v>
      </c>
      <c r="K265" s="19" t="s">
        <v>190</v>
      </c>
      <c r="L265" s="20" t="s">
        <v>898</v>
      </c>
      <c r="M265" s="18" t="s">
        <v>1114</v>
      </c>
      <c r="N265" s="18" t="s">
        <v>26</v>
      </c>
      <c r="O265" s="21">
        <v>62</v>
      </c>
      <c r="P265" s="21">
        <v>2023</v>
      </c>
      <c r="Q265" s="21" t="s">
        <v>262</v>
      </c>
      <c r="R265" s="22">
        <v>25</v>
      </c>
      <c r="S265" s="21">
        <v>250</v>
      </c>
      <c r="T265" s="23"/>
      <c r="U265" s="24">
        <f t="shared" si="32"/>
        <v>0</v>
      </c>
      <c r="V265" s="23"/>
      <c r="W265" s="24">
        <f t="shared" si="33"/>
        <v>0</v>
      </c>
      <c r="X265" s="23" cm="1">
        <f t="array" ref="X265">IFERROR(INDEX(ejecuciones[Column1.ejecutado],MATCH(1,(ejecuciones[Column1.codigoIndicador]=A265)*(ejecuciones[periodo avance]="Marzo"),0)),0)</f>
        <v>36</v>
      </c>
      <c r="Y265" s="23" cm="1">
        <f t="array" ref="Y265">IFERROR(INDEX(ejecuciones[Column1.ejecutado],MATCH(1,(ejecuciones[Column1.codigoIndicador]=A265)*(ejecuciones[periodo avance]="Junio"),0)),0)</f>
        <v>0</v>
      </c>
      <c r="Z265" s="23" cm="1">
        <f t="array" ref="Z265">IFERROR(INDEX(ejecuciones[Column1.ejecutado],MATCH(1,(ejecuciones[Column1.codigoIndicador]=A265)*(ejecuciones[periodo avance]="Septiembre"),0)),0)</f>
        <v>0</v>
      </c>
      <c r="AA265" s="23" cm="1">
        <f t="array" ref="AA265">IFERROR(INDEX(ejecuciones[Column1.ejecutado],MATCH(1,(ejecuciones[Column1.codigoIndicador]=A265)*(ejecuciones[periodo avance]="Diciembre"),0)),0)</f>
        <v>0</v>
      </c>
      <c r="AB265" s="25">
        <f t="shared" si="34"/>
        <v>36</v>
      </c>
      <c r="AC265" s="24">
        <f t="shared" si="35"/>
        <v>0.14399999999999999</v>
      </c>
      <c r="AD265" s="25">
        <f t="shared" si="36"/>
        <v>36</v>
      </c>
      <c r="AE265" s="24">
        <f t="shared" si="37"/>
        <v>1.44</v>
      </c>
      <c r="AF265" s="26">
        <f t="shared" si="38"/>
        <v>0.14399999999999999</v>
      </c>
      <c r="AG265" s="27" cm="1">
        <f t="array" ref="AG265">IFERROR(INDEX(ejecuciones[Column1.presupuestoProyectado],MATCH(1,(ejecuciones[Column1.codigoIndicador]=A265)*(ejecuciones[Column1.fechaDiligenciamiento]=_xlfn.MAXIFS(ejecuciones[Column1.fechaDiligenciamiento],ejecuciones[Column1.codigoIndicador],A265)),0)),0)</f>
        <v>3610214288</v>
      </c>
      <c r="AH265" s="28"/>
      <c r="AI265" s="29" cm="1">
        <f t="array" ref="AI265">IFERROR(INDEX(ejecuciones[Column1.presupuestoEjecutado],MATCH(1,(ejecuciones[Column1.codigoIndicador]=A265)*(ejecuciones[Column1.fechaDiligenciamiento]=_xlfn.MAXIFS(ejecuciones[Column1.fechaDiligenciamiento],ejecuciones[Column1.codigoIndicador],A265)),0)),0)</f>
        <v>2309470802</v>
      </c>
      <c r="AJ265" s="26">
        <f t="shared" si="39"/>
        <v>0.63970463184871207</v>
      </c>
    </row>
    <row r="266" spans="1:36" ht="174" x14ac:dyDescent="0.35">
      <c r="A266" s="17">
        <v>265</v>
      </c>
      <c r="B266" s="18" t="s">
        <v>747</v>
      </c>
      <c r="C266" s="18" t="s">
        <v>29</v>
      </c>
      <c r="D266" s="18" t="s">
        <v>703</v>
      </c>
      <c r="E266" s="18" t="s">
        <v>671</v>
      </c>
      <c r="F266" s="18" t="s">
        <v>62</v>
      </c>
      <c r="G266" s="18" t="s">
        <v>608</v>
      </c>
      <c r="H266" s="18" t="s">
        <v>109</v>
      </c>
      <c r="I266" s="18">
        <v>308</v>
      </c>
      <c r="J266" s="18" t="s">
        <v>504</v>
      </c>
      <c r="K266" s="19" t="s">
        <v>191</v>
      </c>
      <c r="L266" s="20" t="s">
        <v>899</v>
      </c>
      <c r="M266" s="18" t="s">
        <v>1115</v>
      </c>
      <c r="N266" s="18" t="s">
        <v>26</v>
      </c>
      <c r="O266" s="21">
        <v>450</v>
      </c>
      <c r="P266" s="21">
        <v>2023</v>
      </c>
      <c r="Q266" s="21" t="s">
        <v>262</v>
      </c>
      <c r="R266" s="22">
        <v>50</v>
      </c>
      <c r="S266" s="21">
        <v>300</v>
      </c>
      <c r="T266" s="23"/>
      <c r="U266" s="24">
        <f t="shared" si="32"/>
        <v>0</v>
      </c>
      <c r="V266" s="23"/>
      <c r="W266" s="24">
        <f t="shared" si="33"/>
        <v>0</v>
      </c>
      <c r="X266" s="23" cm="1">
        <f t="array" ref="X266">IFERROR(INDEX(ejecuciones[Column1.ejecutado],MATCH(1,(ejecuciones[Column1.codigoIndicador]=A266)*(ejecuciones[periodo avance]="Marzo"),0)),0)</f>
        <v>0</v>
      </c>
      <c r="Y266" s="23" cm="1">
        <f t="array" ref="Y266">IFERROR(INDEX(ejecuciones[Column1.ejecutado],MATCH(1,(ejecuciones[Column1.codigoIndicador]=A266)*(ejecuciones[periodo avance]="Junio"),0)),0)</f>
        <v>0</v>
      </c>
      <c r="Z266" s="23" cm="1">
        <f t="array" ref="Z266">IFERROR(INDEX(ejecuciones[Column1.ejecutado],MATCH(1,(ejecuciones[Column1.codigoIndicador]=A266)*(ejecuciones[periodo avance]="Septiembre"),0)),0)</f>
        <v>0</v>
      </c>
      <c r="AA266" s="23" cm="1">
        <f t="array" ref="AA266">IFERROR(INDEX(ejecuciones[Column1.ejecutado],MATCH(1,(ejecuciones[Column1.codigoIndicador]=A266)*(ejecuciones[periodo avance]="Diciembre"),0)),0)</f>
        <v>0</v>
      </c>
      <c r="AB266" s="25">
        <f t="shared" si="34"/>
        <v>0</v>
      </c>
      <c r="AC266" s="24">
        <f t="shared" si="35"/>
        <v>0</v>
      </c>
      <c r="AD266" s="25">
        <f t="shared" si="36"/>
        <v>0</v>
      </c>
      <c r="AE266" s="24">
        <f t="shared" si="37"/>
        <v>0</v>
      </c>
      <c r="AF266" s="26">
        <f t="shared" si="38"/>
        <v>0</v>
      </c>
      <c r="AG266" s="27" cm="1">
        <f t="array" ref="AG266">IFERROR(INDEX(ejecuciones[Column1.presupuestoProyectado],MATCH(1,(ejecuciones[Column1.codigoIndicador]=A266)*(ejecuciones[Column1.fechaDiligenciamiento]=_xlfn.MAXIFS(ejecuciones[Column1.fechaDiligenciamiento],ejecuciones[Column1.codigoIndicador],A266)),0)),0)</f>
        <v>0</v>
      </c>
      <c r="AH266" s="28"/>
      <c r="AI266" s="29" cm="1">
        <f t="array" ref="AI266">IFERROR(INDEX(ejecuciones[Column1.presupuestoEjecutado],MATCH(1,(ejecuciones[Column1.codigoIndicador]=A266)*(ejecuciones[Column1.fechaDiligenciamiento]=_xlfn.MAXIFS(ejecuciones[Column1.fechaDiligenciamiento],ejecuciones[Column1.codigoIndicador],A266)),0)),0)</f>
        <v>0</v>
      </c>
      <c r="AJ266" s="26">
        <f t="shared" si="39"/>
        <v>0</v>
      </c>
    </row>
    <row r="267" spans="1:36" ht="174" x14ac:dyDescent="0.35">
      <c r="A267" s="17">
        <v>266</v>
      </c>
      <c r="B267" s="18" t="s">
        <v>747</v>
      </c>
      <c r="C267" s="18" t="s">
        <v>29</v>
      </c>
      <c r="D267" s="18" t="s">
        <v>703</v>
      </c>
      <c r="E267" s="18" t="s">
        <v>671</v>
      </c>
      <c r="F267" s="18" t="s">
        <v>62</v>
      </c>
      <c r="G267" s="18" t="s">
        <v>608</v>
      </c>
      <c r="H267" s="18" t="s">
        <v>109</v>
      </c>
      <c r="I267" s="18">
        <v>309</v>
      </c>
      <c r="J267" s="18" t="s">
        <v>504</v>
      </c>
      <c r="K267" s="19" t="s">
        <v>191</v>
      </c>
      <c r="L267" s="20" t="s">
        <v>899</v>
      </c>
      <c r="M267" s="18" t="s">
        <v>1116</v>
      </c>
      <c r="N267" s="18" t="s">
        <v>26</v>
      </c>
      <c r="O267" s="21">
        <v>56</v>
      </c>
      <c r="P267" s="21">
        <v>2023</v>
      </c>
      <c r="Q267" s="21" t="s">
        <v>262</v>
      </c>
      <c r="R267" s="22">
        <v>50</v>
      </c>
      <c r="S267" s="21">
        <v>250</v>
      </c>
      <c r="T267" s="23"/>
      <c r="U267" s="24">
        <f t="shared" si="32"/>
        <v>0</v>
      </c>
      <c r="V267" s="23"/>
      <c r="W267" s="24">
        <f t="shared" si="33"/>
        <v>0</v>
      </c>
      <c r="X267" s="23" cm="1">
        <f t="array" ref="X267">IFERROR(INDEX(ejecuciones[Column1.ejecutado],MATCH(1,(ejecuciones[Column1.codigoIndicador]=A267)*(ejecuciones[periodo avance]="Marzo"),0)),0)</f>
        <v>0</v>
      </c>
      <c r="Y267" s="23" cm="1">
        <f t="array" ref="Y267">IFERROR(INDEX(ejecuciones[Column1.ejecutado],MATCH(1,(ejecuciones[Column1.codigoIndicador]=A267)*(ejecuciones[periodo avance]="Junio"),0)),0)</f>
        <v>0</v>
      </c>
      <c r="Z267" s="23" cm="1">
        <f t="array" ref="Z267">IFERROR(INDEX(ejecuciones[Column1.ejecutado],MATCH(1,(ejecuciones[Column1.codigoIndicador]=A267)*(ejecuciones[periodo avance]="Septiembre"),0)),0)</f>
        <v>0</v>
      </c>
      <c r="AA267" s="23" cm="1">
        <f t="array" ref="AA267">IFERROR(INDEX(ejecuciones[Column1.ejecutado],MATCH(1,(ejecuciones[Column1.codigoIndicador]=A267)*(ejecuciones[periodo avance]="Diciembre"),0)),0)</f>
        <v>0</v>
      </c>
      <c r="AB267" s="25">
        <f t="shared" si="34"/>
        <v>0</v>
      </c>
      <c r="AC267" s="24">
        <f t="shared" si="35"/>
        <v>0</v>
      </c>
      <c r="AD267" s="25">
        <f t="shared" si="36"/>
        <v>0</v>
      </c>
      <c r="AE267" s="24">
        <f t="shared" si="37"/>
        <v>0</v>
      </c>
      <c r="AF267" s="26">
        <f t="shared" si="38"/>
        <v>0</v>
      </c>
      <c r="AG267" s="27" cm="1">
        <f t="array" ref="AG267">IFERROR(INDEX(ejecuciones[Column1.presupuestoProyectado],MATCH(1,(ejecuciones[Column1.codigoIndicador]=A267)*(ejecuciones[Column1.fechaDiligenciamiento]=_xlfn.MAXIFS(ejecuciones[Column1.fechaDiligenciamiento],ejecuciones[Column1.codigoIndicador],A267)),0)),0)</f>
        <v>0</v>
      </c>
      <c r="AH267" s="28"/>
      <c r="AI267" s="29" cm="1">
        <f t="array" ref="AI267">IFERROR(INDEX(ejecuciones[Column1.presupuestoEjecutado],MATCH(1,(ejecuciones[Column1.codigoIndicador]=A267)*(ejecuciones[Column1.fechaDiligenciamiento]=_xlfn.MAXIFS(ejecuciones[Column1.fechaDiligenciamiento],ejecuciones[Column1.codigoIndicador],A267)),0)),0)</f>
        <v>0</v>
      </c>
      <c r="AJ267" s="26">
        <f t="shared" si="39"/>
        <v>0</v>
      </c>
    </row>
    <row r="268" spans="1:36" ht="58" x14ac:dyDescent="0.35">
      <c r="A268" s="17">
        <v>267</v>
      </c>
      <c r="B268" s="18" t="s">
        <v>747</v>
      </c>
      <c r="C268" s="18" t="s">
        <v>29</v>
      </c>
      <c r="D268" s="18" t="s">
        <v>703</v>
      </c>
      <c r="E268" s="18" t="s">
        <v>671</v>
      </c>
      <c r="F268" s="18" t="s">
        <v>62</v>
      </c>
      <c r="G268" s="18" t="s">
        <v>608</v>
      </c>
      <c r="H268" s="18" t="s">
        <v>109</v>
      </c>
      <c r="I268" s="18">
        <v>310</v>
      </c>
      <c r="J268" s="18" t="s">
        <v>505</v>
      </c>
      <c r="K268" s="19" t="s">
        <v>192</v>
      </c>
      <c r="L268" s="20" t="s">
        <v>900</v>
      </c>
      <c r="M268" s="18" t="s">
        <v>1117</v>
      </c>
      <c r="N268" s="18" t="s">
        <v>26</v>
      </c>
      <c r="O268" s="21">
        <v>35</v>
      </c>
      <c r="P268" s="21">
        <v>2023</v>
      </c>
      <c r="Q268" s="21" t="s">
        <v>262</v>
      </c>
      <c r="R268" s="22">
        <v>100</v>
      </c>
      <c r="S268" s="21">
        <v>600</v>
      </c>
      <c r="T268" s="23"/>
      <c r="U268" s="24">
        <f t="shared" si="32"/>
        <v>0</v>
      </c>
      <c r="V268" s="23"/>
      <c r="W268" s="24">
        <f t="shared" si="33"/>
        <v>0</v>
      </c>
      <c r="X268" s="23" cm="1">
        <f t="array" ref="X268">IFERROR(INDEX(ejecuciones[Column1.ejecutado],MATCH(1,(ejecuciones[Column1.codigoIndicador]=A268)*(ejecuciones[periodo avance]="Marzo"),0)),0)</f>
        <v>2</v>
      </c>
      <c r="Y268" s="23" cm="1">
        <f t="array" ref="Y268">IFERROR(INDEX(ejecuciones[Column1.ejecutado],MATCH(1,(ejecuciones[Column1.codigoIndicador]=A268)*(ejecuciones[periodo avance]="Junio"),0)),0)</f>
        <v>0</v>
      </c>
      <c r="Z268" s="23" cm="1">
        <f t="array" ref="Z268">IFERROR(INDEX(ejecuciones[Column1.ejecutado],MATCH(1,(ejecuciones[Column1.codigoIndicador]=A268)*(ejecuciones[periodo avance]="Septiembre"),0)),0)</f>
        <v>0</v>
      </c>
      <c r="AA268" s="23" cm="1">
        <f t="array" ref="AA268">IFERROR(INDEX(ejecuciones[Column1.ejecutado],MATCH(1,(ejecuciones[Column1.codigoIndicador]=A268)*(ejecuciones[periodo avance]="Diciembre"),0)),0)</f>
        <v>0</v>
      </c>
      <c r="AB268" s="25">
        <f t="shared" si="34"/>
        <v>2</v>
      </c>
      <c r="AC268" s="24">
        <f t="shared" si="35"/>
        <v>3.3333333333333335E-3</v>
      </c>
      <c r="AD268" s="25">
        <f t="shared" si="36"/>
        <v>2</v>
      </c>
      <c r="AE268" s="24">
        <f t="shared" si="37"/>
        <v>0.02</v>
      </c>
      <c r="AF268" s="26">
        <f t="shared" si="38"/>
        <v>3.3333333333333335E-3</v>
      </c>
      <c r="AG268" s="27" cm="1">
        <f t="array" ref="AG268">IFERROR(INDEX(ejecuciones[Column1.presupuestoProyectado],MATCH(1,(ejecuciones[Column1.codigoIndicador]=A268)*(ejecuciones[Column1.fechaDiligenciamiento]=_xlfn.MAXIFS(ejecuciones[Column1.fechaDiligenciamiento],ejecuciones[Column1.codigoIndicador],A268)),0)),0)</f>
        <v>4449717606</v>
      </c>
      <c r="AH268" s="28"/>
      <c r="AI268" s="29" cm="1">
        <f t="array" ref="AI268">IFERROR(INDEX(ejecuciones[Column1.presupuestoEjecutado],MATCH(1,(ejecuciones[Column1.codigoIndicador]=A268)*(ejecuciones[Column1.fechaDiligenciamiento]=_xlfn.MAXIFS(ejecuciones[Column1.fechaDiligenciamiento],ejecuciones[Column1.codigoIndicador],A268)),0)),0)</f>
        <v>1703181597</v>
      </c>
      <c r="AJ268" s="26">
        <f t="shared" si="39"/>
        <v>0.38276172732926461</v>
      </c>
    </row>
    <row r="269" spans="1:36" ht="72.5" x14ac:dyDescent="0.35">
      <c r="A269" s="17">
        <v>268</v>
      </c>
      <c r="B269" s="18" t="s">
        <v>747</v>
      </c>
      <c r="C269" s="18" t="s">
        <v>29</v>
      </c>
      <c r="D269" s="18" t="s">
        <v>703</v>
      </c>
      <c r="E269" s="18" t="s">
        <v>672</v>
      </c>
      <c r="F269" s="18" t="s">
        <v>62</v>
      </c>
      <c r="G269" s="18" t="s">
        <v>608</v>
      </c>
      <c r="H269" s="18" t="s">
        <v>109</v>
      </c>
      <c r="I269" s="18">
        <v>311</v>
      </c>
      <c r="J269" s="18" t="s">
        <v>506</v>
      </c>
      <c r="K269" s="19" t="s">
        <v>193</v>
      </c>
      <c r="L269" s="20" t="s">
        <v>901</v>
      </c>
      <c r="M269" s="18" t="s">
        <v>1118</v>
      </c>
      <c r="N269" s="18" t="s">
        <v>1160</v>
      </c>
      <c r="O269" s="21">
        <v>12668</v>
      </c>
      <c r="P269" s="21">
        <v>2023</v>
      </c>
      <c r="Q269" s="21" t="s">
        <v>263</v>
      </c>
      <c r="R269" s="22">
        <v>14000</v>
      </c>
      <c r="S269" s="21">
        <v>14000</v>
      </c>
      <c r="T269" s="23"/>
      <c r="U269" s="24">
        <f t="shared" si="32"/>
        <v>0</v>
      </c>
      <c r="V269" s="23"/>
      <c r="W269" s="24">
        <f t="shared" si="33"/>
        <v>0</v>
      </c>
      <c r="X269" s="23" cm="1">
        <f t="array" ref="X269">IFERROR(INDEX(ejecuciones[Column1.ejecutado],MATCH(1,(ejecuciones[Column1.codigoIndicador]=A269)*(ejecuciones[periodo avance]="Marzo"),0)),0)</f>
        <v>17165</v>
      </c>
      <c r="Y269" s="23" cm="1">
        <f t="array" ref="Y269">IFERROR(INDEX(ejecuciones[Column1.ejecutado],MATCH(1,(ejecuciones[Column1.codigoIndicador]=A269)*(ejecuciones[periodo avance]="Junio"),0)),0)</f>
        <v>17787</v>
      </c>
      <c r="Z269" s="23" cm="1">
        <f t="array" ref="Z269">IFERROR(INDEX(ejecuciones[Column1.ejecutado],MATCH(1,(ejecuciones[Column1.codigoIndicador]=A269)*(ejecuciones[periodo avance]="Septiembre"),0)),0)</f>
        <v>0</v>
      </c>
      <c r="AA269" s="23" cm="1">
        <f t="array" ref="AA269">IFERROR(INDEX(ejecuciones[Column1.ejecutado],MATCH(1,(ejecuciones[Column1.codigoIndicador]=A269)*(ejecuciones[periodo avance]="Diciembre"),0)),0)</f>
        <v>0</v>
      </c>
      <c r="AB269" s="25">
        <f t="shared" si="34"/>
        <v>34952</v>
      </c>
      <c r="AC269" s="24">
        <f t="shared" si="35"/>
        <v>2.4965714285714284</v>
      </c>
      <c r="AD269" s="25">
        <f t="shared" si="36"/>
        <v>34952</v>
      </c>
      <c r="AE269" s="24">
        <f t="shared" si="37"/>
        <v>2.4965714285714284</v>
      </c>
      <c r="AF269" s="26">
        <f t="shared" si="38"/>
        <v>2.4965714285714284</v>
      </c>
      <c r="AG269" s="27" cm="1">
        <f t="array" ref="AG269">IFERROR(INDEX(ejecuciones[Column1.presupuestoProyectado],MATCH(1,(ejecuciones[Column1.codigoIndicador]=A269)*(ejecuciones[Column1.fechaDiligenciamiento]=_xlfn.MAXIFS(ejecuciones[Column1.fechaDiligenciamiento],ejecuciones[Column1.codigoIndicador],A269)),0)),0)</f>
        <v>11917000000</v>
      </c>
      <c r="AH269" s="28"/>
      <c r="AI269" s="29" cm="1">
        <f t="array" ref="AI269">IFERROR(INDEX(ejecuciones[Column1.presupuestoEjecutado],MATCH(1,(ejecuciones[Column1.codigoIndicador]=A269)*(ejecuciones[Column1.fechaDiligenciamiento]=_xlfn.MAXIFS(ejecuciones[Column1.fechaDiligenciamiento],ejecuciones[Column1.codigoIndicador],A269)),0)),0)</f>
        <v>6511000587</v>
      </c>
      <c r="AJ269" s="26">
        <f t="shared" si="39"/>
        <v>0.546362388772342</v>
      </c>
    </row>
    <row r="270" spans="1:36" ht="72.5" x14ac:dyDescent="0.35">
      <c r="A270" s="17">
        <v>269</v>
      </c>
      <c r="B270" s="18" t="s">
        <v>747</v>
      </c>
      <c r="C270" s="18" t="s">
        <v>29</v>
      </c>
      <c r="D270" s="18" t="s">
        <v>703</v>
      </c>
      <c r="E270" s="18" t="s">
        <v>672</v>
      </c>
      <c r="F270" s="18" t="s">
        <v>62</v>
      </c>
      <c r="G270" s="18" t="s">
        <v>608</v>
      </c>
      <c r="H270" s="18" t="s">
        <v>109</v>
      </c>
      <c r="I270" s="18">
        <v>312</v>
      </c>
      <c r="J270" s="18" t="s">
        <v>507</v>
      </c>
      <c r="K270" s="19">
        <v>2201017</v>
      </c>
      <c r="L270" s="20" t="s">
        <v>902</v>
      </c>
      <c r="M270" s="18" t="s">
        <v>1118</v>
      </c>
      <c r="N270" s="18" t="s">
        <v>1160</v>
      </c>
      <c r="O270" s="21">
        <v>219276</v>
      </c>
      <c r="P270" s="21">
        <v>2023</v>
      </c>
      <c r="Q270" s="21" t="s">
        <v>264</v>
      </c>
      <c r="R270" s="22">
        <v>221276</v>
      </c>
      <c r="S270" s="21">
        <v>222276</v>
      </c>
      <c r="T270" s="23"/>
      <c r="U270" s="24">
        <f t="shared" si="32"/>
        <v>0</v>
      </c>
      <c r="V270" s="23"/>
      <c r="W270" s="24">
        <f t="shared" si="33"/>
        <v>0</v>
      </c>
      <c r="X270" s="23" cm="1">
        <f t="array" ref="X270">IFERROR(INDEX(ejecuciones[Column1.ejecutado],MATCH(1,(ejecuciones[Column1.codigoIndicador]=A270)*(ejecuciones[periodo avance]="Marzo"),0)),0)</f>
        <v>206438</v>
      </c>
      <c r="Y270" s="23" cm="1">
        <f t="array" ref="Y270">IFERROR(INDEX(ejecuciones[Column1.ejecutado],MATCH(1,(ejecuciones[Column1.codigoIndicador]=A270)*(ejecuciones[periodo avance]="Junio"),0)),0)</f>
        <v>206873</v>
      </c>
      <c r="Z270" s="23" cm="1">
        <f t="array" ref="Z270">IFERROR(INDEX(ejecuciones[Column1.ejecutado],MATCH(1,(ejecuciones[Column1.codigoIndicador]=A270)*(ejecuciones[periodo avance]="Septiembre"),0)),0)</f>
        <v>0</v>
      </c>
      <c r="AA270" s="23" cm="1">
        <f t="array" ref="AA270">IFERROR(INDEX(ejecuciones[Column1.ejecutado],MATCH(1,(ejecuciones[Column1.codigoIndicador]=A270)*(ejecuciones[periodo avance]="Diciembre"),0)),0)</f>
        <v>0</v>
      </c>
      <c r="AB270" s="25">
        <f t="shared" si="34"/>
        <v>413311</v>
      </c>
      <c r="AC270" s="24">
        <f t="shared" si="35"/>
        <v>1.8594495132178013</v>
      </c>
      <c r="AD270" s="25">
        <f t="shared" si="36"/>
        <v>413311</v>
      </c>
      <c r="AE270" s="24">
        <f t="shared" si="37"/>
        <v>1.8678528172960465</v>
      </c>
      <c r="AF270" s="26">
        <f t="shared" si="38"/>
        <v>1.8594495132178013</v>
      </c>
      <c r="AG270" s="27" cm="1">
        <f t="array" ref="AG270">IFERROR(INDEX(ejecuciones[Column1.presupuestoProyectado],MATCH(1,(ejecuciones[Column1.codigoIndicador]=A270)*(ejecuciones[Column1.fechaDiligenciamiento]=_xlfn.MAXIFS(ejecuciones[Column1.fechaDiligenciamiento],ejecuciones[Column1.codigoIndicador],A270)),0)),0)</f>
        <v>1347772792934</v>
      </c>
      <c r="AH270" s="28"/>
      <c r="AI270" s="29" cm="1">
        <f t="array" ref="AI270">IFERROR(INDEX(ejecuciones[Column1.presupuestoEjecutado],MATCH(1,(ejecuciones[Column1.codigoIndicador]=A270)*(ejecuciones[Column1.fechaDiligenciamiento]=_xlfn.MAXIFS(ejecuciones[Column1.fechaDiligenciamiento],ejecuciones[Column1.codigoIndicador],A270)),0)),0)</f>
        <v>553279257743</v>
      </c>
      <c r="AJ270" s="26">
        <f t="shared" si="39"/>
        <v>0.41051374582102423</v>
      </c>
    </row>
    <row r="271" spans="1:36" ht="116" x14ac:dyDescent="0.35">
      <c r="A271" s="17">
        <v>270</v>
      </c>
      <c r="B271" s="18" t="s">
        <v>747</v>
      </c>
      <c r="C271" s="18" t="s">
        <v>29</v>
      </c>
      <c r="D271" s="18" t="s">
        <v>703</v>
      </c>
      <c r="E271" s="18" t="s">
        <v>672</v>
      </c>
      <c r="F271" s="18" t="s">
        <v>62</v>
      </c>
      <c r="G271" s="18" t="s">
        <v>608</v>
      </c>
      <c r="H271" s="18" t="s">
        <v>109</v>
      </c>
      <c r="I271" s="18">
        <v>313</v>
      </c>
      <c r="J271" s="18" t="s">
        <v>508</v>
      </c>
      <c r="K271" s="19">
        <v>2201084</v>
      </c>
      <c r="L271" s="20" t="s">
        <v>903</v>
      </c>
      <c r="M271" s="18" t="s">
        <v>1119</v>
      </c>
      <c r="N271" s="18" t="s">
        <v>1180</v>
      </c>
      <c r="O271" s="21">
        <v>100</v>
      </c>
      <c r="P271" s="21">
        <v>2023</v>
      </c>
      <c r="Q271" s="21" t="s">
        <v>264</v>
      </c>
      <c r="R271" s="22">
        <v>100</v>
      </c>
      <c r="S271" s="21">
        <v>1</v>
      </c>
      <c r="T271" s="23"/>
      <c r="U271" s="24">
        <f t="shared" si="32"/>
        <v>0</v>
      </c>
      <c r="V271" s="23"/>
      <c r="W271" s="24">
        <f t="shared" si="33"/>
        <v>0</v>
      </c>
      <c r="X271" s="23" cm="1">
        <f t="array" ref="X271">IFERROR(INDEX(ejecuciones[Column1.ejecutado],MATCH(1,(ejecuciones[Column1.codigoIndicador]=A271)*(ejecuciones[periodo avance]="Marzo"),0)),0)</f>
        <v>77</v>
      </c>
      <c r="Y271" s="23" cm="1">
        <f t="array" ref="Y271">IFERROR(INDEX(ejecuciones[Column1.ejecutado],MATCH(1,(ejecuciones[Column1.codigoIndicador]=A271)*(ejecuciones[periodo avance]="Junio"),0)),0)</f>
        <v>77</v>
      </c>
      <c r="Z271" s="23" cm="1">
        <f t="array" ref="Z271">IFERROR(INDEX(ejecuciones[Column1.ejecutado],MATCH(1,(ejecuciones[Column1.codigoIndicador]=A271)*(ejecuciones[periodo avance]="Septiembre"),0)),0)</f>
        <v>0</v>
      </c>
      <c r="AA271" s="23" cm="1">
        <f t="array" ref="AA271">IFERROR(INDEX(ejecuciones[Column1.ejecutado],MATCH(1,(ejecuciones[Column1.codigoIndicador]=A271)*(ejecuciones[periodo avance]="Diciembre"),0)),0)</f>
        <v>0</v>
      </c>
      <c r="AB271" s="25">
        <f t="shared" si="34"/>
        <v>154</v>
      </c>
      <c r="AC271" s="24">
        <f t="shared" si="35"/>
        <v>154</v>
      </c>
      <c r="AD271" s="25">
        <f t="shared" si="36"/>
        <v>154</v>
      </c>
      <c r="AE271" s="24">
        <f t="shared" si="37"/>
        <v>1.54</v>
      </c>
      <c r="AF271" s="26">
        <f t="shared" si="38"/>
        <v>154</v>
      </c>
      <c r="AG271" s="27" cm="1">
        <f t="array" ref="AG271">IFERROR(INDEX(ejecuciones[Column1.presupuestoProyectado],MATCH(1,(ejecuciones[Column1.codigoIndicador]=A271)*(ejecuciones[Column1.fechaDiligenciamiento]=_xlfn.MAXIFS(ejecuciones[Column1.fechaDiligenciamiento],ejecuciones[Column1.codigoIndicador],A271)),0)),0)</f>
        <v>1983966236</v>
      </c>
      <c r="AH271" s="28"/>
      <c r="AI271" s="29" cm="1">
        <f t="array" ref="AI271">IFERROR(INDEX(ejecuciones[Column1.presupuestoEjecutado],MATCH(1,(ejecuciones[Column1.codigoIndicador]=A271)*(ejecuciones[Column1.fechaDiligenciamiento]=_xlfn.MAXIFS(ejecuciones[Column1.fechaDiligenciamiento],ejecuciones[Column1.codigoIndicador],A271)),0)),0)</f>
        <v>1760000000</v>
      </c>
      <c r="AJ271" s="26">
        <f t="shared" si="39"/>
        <v>0.88711187119214663</v>
      </c>
    </row>
    <row r="272" spans="1:36" ht="116" x14ac:dyDescent="0.35">
      <c r="A272" s="17">
        <v>271</v>
      </c>
      <c r="B272" s="18" t="s">
        <v>747</v>
      </c>
      <c r="C272" s="18" t="s">
        <v>29</v>
      </c>
      <c r="D272" s="18" t="s">
        <v>703</v>
      </c>
      <c r="E272" s="18" t="s">
        <v>671</v>
      </c>
      <c r="F272" s="18" t="s">
        <v>62</v>
      </c>
      <c r="G272" s="18" t="s">
        <v>608</v>
      </c>
      <c r="H272" s="18" t="s">
        <v>109</v>
      </c>
      <c r="I272" s="18">
        <v>314</v>
      </c>
      <c r="J272" s="18" t="s">
        <v>509</v>
      </c>
      <c r="K272" s="19">
        <v>2201084</v>
      </c>
      <c r="L272" s="20" t="s">
        <v>903</v>
      </c>
      <c r="M272" s="18" t="s">
        <v>1119</v>
      </c>
      <c r="N272" s="18" t="s">
        <v>1160</v>
      </c>
      <c r="O272" s="21">
        <v>100</v>
      </c>
      <c r="P272" s="21">
        <v>2023</v>
      </c>
      <c r="Q272" s="21" t="s">
        <v>264</v>
      </c>
      <c r="R272" s="22">
        <v>100</v>
      </c>
      <c r="S272" s="21">
        <v>1</v>
      </c>
      <c r="T272" s="23"/>
      <c r="U272" s="24">
        <f t="shared" si="32"/>
        <v>0</v>
      </c>
      <c r="V272" s="23"/>
      <c r="W272" s="24">
        <f t="shared" si="33"/>
        <v>0</v>
      </c>
      <c r="X272" s="23" cm="1">
        <f t="array" ref="X272">IFERROR(INDEX(ejecuciones[Column1.ejecutado],MATCH(1,(ejecuciones[Column1.codigoIndicador]=A272)*(ejecuciones[periodo avance]="Marzo"),0)),0)</f>
        <v>0</v>
      </c>
      <c r="Y272" s="23" cm="1">
        <f t="array" ref="Y272">IFERROR(INDEX(ejecuciones[Column1.ejecutado],MATCH(1,(ejecuciones[Column1.codigoIndicador]=A272)*(ejecuciones[periodo avance]="Junio"),0)),0)</f>
        <v>0</v>
      </c>
      <c r="Z272" s="23" cm="1">
        <f t="array" ref="Z272">IFERROR(INDEX(ejecuciones[Column1.ejecutado],MATCH(1,(ejecuciones[Column1.codigoIndicador]=A272)*(ejecuciones[periodo avance]="Septiembre"),0)),0)</f>
        <v>0</v>
      </c>
      <c r="AA272" s="23" cm="1">
        <f t="array" ref="AA272">IFERROR(INDEX(ejecuciones[Column1.ejecutado],MATCH(1,(ejecuciones[Column1.codigoIndicador]=A272)*(ejecuciones[periodo avance]="Diciembre"),0)),0)</f>
        <v>0</v>
      </c>
      <c r="AB272" s="25">
        <f t="shared" si="34"/>
        <v>0</v>
      </c>
      <c r="AC272" s="24">
        <f t="shared" si="35"/>
        <v>0</v>
      </c>
      <c r="AD272" s="25">
        <f t="shared" si="36"/>
        <v>0</v>
      </c>
      <c r="AE272" s="24">
        <f t="shared" si="37"/>
        <v>0</v>
      </c>
      <c r="AF272" s="26">
        <f t="shared" si="38"/>
        <v>0</v>
      </c>
      <c r="AG272" s="27" cm="1">
        <f t="array" ref="AG272">IFERROR(INDEX(ejecuciones[Column1.presupuestoProyectado],MATCH(1,(ejecuciones[Column1.codigoIndicador]=A272)*(ejecuciones[Column1.fechaDiligenciamiento]=_xlfn.MAXIFS(ejecuciones[Column1.fechaDiligenciamiento],ejecuciones[Column1.codigoIndicador],A272)),0)),0)</f>
        <v>446875677</v>
      </c>
      <c r="AH272" s="28"/>
      <c r="AI272" s="29" cm="1">
        <f t="array" ref="AI272">IFERROR(INDEX(ejecuciones[Column1.presupuestoEjecutado],MATCH(1,(ejecuciones[Column1.codigoIndicador]=A272)*(ejecuciones[Column1.fechaDiligenciamiento]=_xlfn.MAXIFS(ejecuciones[Column1.fechaDiligenciamiento],ejecuciones[Column1.codigoIndicador],A272)),0)),0)</f>
        <v>0</v>
      </c>
      <c r="AJ272" s="26">
        <f t="shared" si="39"/>
        <v>0</v>
      </c>
    </row>
    <row r="273" spans="1:36" ht="72.5" x14ac:dyDescent="0.35">
      <c r="A273" s="17">
        <v>272</v>
      </c>
      <c r="B273" s="18" t="s">
        <v>747</v>
      </c>
      <c r="C273" s="18" t="s">
        <v>29</v>
      </c>
      <c r="D273" s="18" t="s">
        <v>703</v>
      </c>
      <c r="E273" s="18" t="s">
        <v>671</v>
      </c>
      <c r="F273" s="18" t="s">
        <v>62</v>
      </c>
      <c r="G273" s="18" t="s">
        <v>608</v>
      </c>
      <c r="H273" s="18" t="s">
        <v>109</v>
      </c>
      <c r="I273" s="18">
        <v>315</v>
      </c>
      <c r="J273" s="18" t="s">
        <v>510</v>
      </c>
      <c r="K273" s="19">
        <v>2201028</v>
      </c>
      <c r="L273" s="20" t="s">
        <v>904</v>
      </c>
      <c r="M273" s="18" t="s">
        <v>1120</v>
      </c>
      <c r="N273" s="18" t="s">
        <v>1160</v>
      </c>
      <c r="O273" s="21">
        <v>126000</v>
      </c>
      <c r="P273" s="21">
        <v>2023</v>
      </c>
      <c r="Q273" s="21" t="s">
        <v>264</v>
      </c>
      <c r="R273" s="22">
        <v>127000</v>
      </c>
      <c r="S273" s="21">
        <v>127000</v>
      </c>
      <c r="T273" s="23"/>
      <c r="U273" s="24">
        <f t="shared" si="32"/>
        <v>0</v>
      </c>
      <c r="V273" s="23"/>
      <c r="W273" s="24">
        <f t="shared" si="33"/>
        <v>0</v>
      </c>
      <c r="X273" s="23" cm="1">
        <f t="array" ref="X273">IFERROR(INDEX(ejecuciones[Column1.ejecutado],MATCH(1,(ejecuciones[Column1.codigoIndicador]=A273)*(ejecuciones[periodo avance]="Marzo"),0)),0)</f>
        <v>160183</v>
      </c>
      <c r="Y273" s="23" cm="1">
        <f t="array" ref="Y273">IFERROR(INDEX(ejecuciones[Column1.ejecutado],MATCH(1,(ejecuciones[Column1.codigoIndicador]=A273)*(ejecuciones[periodo avance]="Junio"),0)),0)</f>
        <v>160183</v>
      </c>
      <c r="Z273" s="23" cm="1">
        <f t="array" ref="Z273">IFERROR(INDEX(ejecuciones[Column1.ejecutado],MATCH(1,(ejecuciones[Column1.codigoIndicador]=A273)*(ejecuciones[periodo avance]="Septiembre"),0)),0)</f>
        <v>0</v>
      </c>
      <c r="AA273" s="23" cm="1">
        <f t="array" ref="AA273">IFERROR(INDEX(ejecuciones[Column1.ejecutado],MATCH(1,(ejecuciones[Column1.codigoIndicador]=A273)*(ejecuciones[periodo avance]="Diciembre"),0)),0)</f>
        <v>0</v>
      </c>
      <c r="AB273" s="25">
        <f t="shared" si="34"/>
        <v>320366</v>
      </c>
      <c r="AC273" s="24">
        <f t="shared" si="35"/>
        <v>2.5225669291338582</v>
      </c>
      <c r="AD273" s="25">
        <f t="shared" si="36"/>
        <v>320366</v>
      </c>
      <c r="AE273" s="24">
        <f t="shared" si="37"/>
        <v>2.5225669291338582</v>
      </c>
      <c r="AF273" s="26">
        <f t="shared" si="38"/>
        <v>2.5225669291338582</v>
      </c>
      <c r="AG273" s="27" cm="1">
        <f t="array" ref="AG273">IFERROR(INDEX(ejecuciones[Column1.presupuestoProyectado],MATCH(1,(ejecuciones[Column1.codigoIndicador]=A273)*(ejecuciones[Column1.fechaDiligenciamiento]=_xlfn.MAXIFS(ejecuciones[Column1.fechaDiligenciamiento],ejecuciones[Column1.codigoIndicador],A273)),0)),0)</f>
        <v>109907182231</v>
      </c>
      <c r="AH273" s="28"/>
      <c r="AI273" s="29" cm="1">
        <f t="array" ref="AI273">IFERROR(INDEX(ejecuciones[Column1.presupuestoEjecutado],MATCH(1,(ejecuciones[Column1.codigoIndicador]=A273)*(ejecuciones[Column1.fechaDiligenciamiento]=_xlfn.MAXIFS(ejecuciones[Column1.fechaDiligenciamiento],ejecuciones[Column1.codigoIndicador],A273)),0)),0)</f>
        <v>19428387050</v>
      </c>
      <c r="AJ273" s="26">
        <f t="shared" si="39"/>
        <v>0.17677085933443304</v>
      </c>
    </row>
    <row r="274" spans="1:36" ht="43.5" x14ac:dyDescent="0.35">
      <c r="A274" s="17">
        <v>273</v>
      </c>
      <c r="B274" s="18" t="s">
        <v>747</v>
      </c>
      <c r="C274" s="18" t="s">
        <v>29</v>
      </c>
      <c r="D274" s="18" t="s">
        <v>703</v>
      </c>
      <c r="E274" s="18" t="s">
        <v>671</v>
      </c>
      <c r="F274" s="18" t="s">
        <v>62</v>
      </c>
      <c r="G274" s="18" t="s">
        <v>608</v>
      </c>
      <c r="H274" s="18" t="s">
        <v>109</v>
      </c>
      <c r="I274" s="18">
        <v>316</v>
      </c>
      <c r="J274" s="18" t="s">
        <v>511</v>
      </c>
      <c r="K274" s="19">
        <v>2201082</v>
      </c>
      <c r="L274" s="20" t="s">
        <v>905</v>
      </c>
      <c r="M274" s="18" t="s">
        <v>1121</v>
      </c>
      <c r="N274" s="18" t="s">
        <v>1160</v>
      </c>
      <c r="O274" s="21">
        <v>6</v>
      </c>
      <c r="P274" s="21">
        <v>2023</v>
      </c>
      <c r="Q274" s="21" t="s">
        <v>264</v>
      </c>
      <c r="R274" s="22">
        <v>6</v>
      </c>
      <c r="S274" s="21">
        <v>6</v>
      </c>
      <c r="T274" s="23"/>
      <c r="U274" s="24">
        <f t="shared" si="32"/>
        <v>0</v>
      </c>
      <c r="V274" s="23"/>
      <c r="W274" s="24">
        <f t="shared" si="33"/>
        <v>0</v>
      </c>
      <c r="X274" s="23" cm="1">
        <f t="array" ref="X274">IFERROR(INDEX(ejecuciones[Column1.ejecutado],MATCH(1,(ejecuciones[Column1.codigoIndicador]=A274)*(ejecuciones[periodo avance]="Marzo"),0)),0)</f>
        <v>5</v>
      </c>
      <c r="Y274" s="23" cm="1">
        <f t="array" ref="Y274">IFERROR(INDEX(ejecuciones[Column1.ejecutado],MATCH(1,(ejecuciones[Column1.codigoIndicador]=A274)*(ejecuciones[periodo avance]="Junio"),0)),0)</f>
        <v>5</v>
      </c>
      <c r="Z274" s="23" cm="1">
        <f t="array" ref="Z274">IFERROR(INDEX(ejecuciones[Column1.ejecutado],MATCH(1,(ejecuciones[Column1.codigoIndicador]=A274)*(ejecuciones[periodo avance]="Septiembre"),0)),0)</f>
        <v>0</v>
      </c>
      <c r="AA274" s="23" cm="1">
        <f t="array" ref="AA274">IFERROR(INDEX(ejecuciones[Column1.ejecutado],MATCH(1,(ejecuciones[Column1.codigoIndicador]=A274)*(ejecuciones[periodo avance]="Diciembre"),0)),0)</f>
        <v>0</v>
      </c>
      <c r="AB274" s="25">
        <f t="shared" si="34"/>
        <v>10</v>
      </c>
      <c r="AC274" s="24">
        <f t="shared" si="35"/>
        <v>1.6666666666666667</v>
      </c>
      <c r="AD274" s="25">
        <f t="shared" si="36"/>
        <v>10</v>
      </c>
      <c r="AE274" s="24">
        <f t="shared" si="37"/>
        <v>1.6666666666666667</v>
      </c>
      <c r="AF274" s="26">
        <f t="shared" si="38"/>
        <v>1.6666666666666667</v>
      </c>
      <c r="AG274" s="27" cm="1">
        <f t="array" ref="AG274">IFERROR(INDEX(ejecuciones[Column1.presupuestoProyectado],MATCH(1,(ejecuciones[Column1.codigoIndicador]=A274)*(ejecuciones[Column1.fechaDiligenciamiento]=_xlfn.MAXIFS(ejecuciones[Column1.fechaDiligenciamiento],ejecuciones[Column1.codigoIndicador],A274)),0)),0)</f>
        <v>817492300</v>
      </c>
      <c r="AH274" s="28"/>
      <c r="AI274" s="29" cm="1">
        <f t="array" ref="AI274">IFERROR(INDEX(ejecuciones[Column1.presupuestoEjecutado],MATCH(1,(ejecuciones[Column1.codigoIndicador]=A274)*(ejecuciones[Column1.fechaDiligenciamiento]=_xlfn.MAXIFS(ejecuciones[Column1.fechaDiligenciamiento],ejecuciones[Column1.codigoIndicador],A274)),0)),0)</f>
        <v>668151400</v>
      </c>
      <c r="AJ274" s="26">
        <f t="shared" si="39"/>
        <v>0.81731827932813561</v>
      </c>
    </row>
    <row r="275" spans="1:36" ht="174" x14ac:dyDescent="0.35">
      <c r="A275" s="17">
        <v>274</v>
      </c>
      <c r="B275" s="18" t="s">
        <v>747</v>
      </c>
      <c r="C275" s="18" t="s">
        <v>29</v>
      </c>
      <c r="D275" s="18" t="s">
        <v>703</v>
      </c>
      <c r="E275" s="18" t="s">
        <v>671</v>
      </c>
      <c r="F275" s="18" t="s">
        <v>62</v>
      </c>
      <c r="G275" s="18" t="s">
        <v>608</v>
      </c>
      <c r="H275" s="18" t="s">
        <v>109</v>
      </c>
      <c r="I275" s="18">
        <v>317</v>
      </c>
      <c r="J275" s="18" t="s">
        <v>512</v>
      </c>
      <c r="K275" s="19">
        <v>2201033</v>
      </c>
      <c r="L275" s="20" t="s">
        <v>906</v>
      </c>
      <c r="M275" s="18" t="s">
        <v>1122</v>
      </c>
      <c r="N275" s="18" t="s">
        <v>1160</v>
      </c>
      <c r="O275" s="21">
        <v>114582</v>
      </c>
      <c r="P275" s="21">
        <v>2023</v>
      </c>
      <c r="Q275" s="21" t="s">
        <v>264</v>
      </c>
      <c r="R275" s="22">
        <v>119582</v>
      </c>
      <c r="S275" s="21">
        <v>473328</v>
      </c>
      <c r="T275" s="23"/>
      <c r="U275" s="24">
        <f t="shared" si="32"/>
        <v>0</v>
      </c>
      <c r="V275" s="23"/>
      <c r="W275" s="24">
        <f t="shared" si="33"/>
        <v>0</v>
      </c>
      <c r="X275" s="23" cm="1">
        <f t="array" ref="X275">IFERROR(INDEX(ejecuciones[Column1.ejecutado],MATCH(1,(ejecuciones[Column1.codigoIndicador]=A275)*(ejecuciones[periodo avance]="Marzo"),0)),0)</f>
        <v>183204</v>
      </c>
      <c r="Y275" s="23" cm="1">
        <f t="array" ref="Y275">IFERROR(INDEX(ejecuciones[Column1.ejecutado],MATCH(1,(ejecuciones[Column1.codigoIndicador]=A275)*(ejecuciones[periodo avance]="Junio"),0)),0)</f>
        <v>218407</v>
      </c>
      <c r="Z275" s="23" cm="1">
        <f t="array" ref="Z275">IFERROR(INDEX(ejecuciones[Column1.ejecutado],MATCH(1,(ejecuciones[Column1.codigoIndicador]=A275)*(ejecuciones[periodo avance]="Septiembre"),0)),0)</f>
        <v>0</v>
      </c>
      <c r="AA275" s="23" cm="1">
        <f t="array" ref="AA275">IFERROR(INDEX(ejecuciones[Column1.ejecutado],MATCH(1,(ejecuciones[Column1.codigoIndicador]=A275)*(ejecuciones[periodo avance]="Diciembre"),0)),0)</f>
        <v>0</v>
      </c>
      <c r="AB275" s="25">
        <f t="shared" si="34"/>
        <v>401611</v>
      </c>
      <c r="AC275" s="24">
        <f t="shared" si="35"/>
        <v>0.84848350403948214</v>
      </c>
      <c r="AD275" s="25">
        <f t="shared" si="36"/>
        <v>401611</v>
      </c>
      <c r="AE275" s="24">
        <f t="shared" si="37"/>
        <v>3.3584569584051112</v>
      </c>
      <c r="AF275" s="26">
        <f t="shared" si="38"/>
        <v>0.84848350403948214</v>
      </c>
      <c r="AG275" s="27" cm="1">
        <f t="array" ref="AG275">IFERROR(INDEX(ejecuciones[Column1.presupuestoProyectado],MATCH(1,(ejecuciones[Column1.codigoIndicador]=A275)*(ejecuciones[Column1.fechaDiligenciamiento]=_xlfn.MAXIFS(ejecuciones[Column1.fechaDiligenciamiento],ejecuciones[Column1.codigoIndicador],A275)),0)),0)</f>
        <v>3520822117</v>
      </c>
      <c r="AH275" s="28"/>
      <c r="AI275" s="29" cm="1">
        <f t="array" ref="AI275">IFERROR(INDEX(ejecuciones[Column1.presupuestoEjecutado],MATCH(1,(ejecuciones[Column1.codigoIndicador]=A275)*(ejecuciones[Column1.fechaDiligenciamiento]=_xlfn.MAXIFS(ejecuciones[Column1.fechaDiligenciamiento],ejecuciones[Column1.codigoIndicador],A275)),0)),0)</f>
        <v>2460478401</v>
      </c>
      <c r="AJ275" s="26">
        <f t="shared" si="39"/>
        <v>0.69883632834495735</v>
      </c>
    </row>
    <row r="276" spans="1:36" ht="72.5" x14ac:dyDescent="0.35">
      <c r="A276" s="17">
        <v>275</v>
      </c>
      <c r="B276" s="18" t="s">
        <v>747</v>
      </c>
      <c r="C276" s="18" t="s">
        <v>29</v>
      </c>
      <c r="D276" s="18" t="s">
        <v>703</v>
      </c>
      <c r="E276" s="18" t="s">
        <v>670</v>
      </c>
      <c r="F276" s="18">
        <v>2201</v>
      </c>
      <c r="G276" s="18" t="s">
        <v>608</v>
      </c>
      <c r="H276" s="18" t="s">
        <v>110</v>
      </c>
      <c r="I276" s="18">
        <v>318</v>
      </c>
      <c r="J276" s="18" t="s">
        <v>513</v>
      </c>
      <c r="K276" s="19" t="s">
        <v>194</v>
      </c>
      <c r="L276" s="20" t="s">
        <v>907</v>
      </c>
      <c r="M276" s="18" t="s">
        <v>1123</v>
      </c>
      <c r="N276" s="18" t="s">
        <v>1160</v>
      </c>
      <c r="O276" s="21">
        <v>226</v>
      </c>
      <c r="P276" s="21">
        <v>2023</v>
      </c>
      <c r="Q276" s="21" t="s">
        <v>265</v>
      </c>
      <c r="R276" s="22">
        <v>60</v>
      </c>
      <c r="S276" s="21">
        <v>240</v>
      </c>
      <c r="T276" s="23"/>
      <c r="U276" s="24">
        <f t="shared" si="32"/>
        <v>0</v>
      </c>
      <c r="V276" s="23"/>
      <c r="W276" s="24">
        <f t="shared" si="33"/>
        <v>0</v>
      </c>
      <c r="X276" s="23" cm="1">
        <f t="array" ref="X276">IFERROR(INDEX(ejecuciones[Column1.ejecutado],MATCH(1,(ejecuciones[Column1.codigoIndicador]=A276)*(ejecuciones[periodo avance]="Marzo"),0)),0)</f>
        <v>24</v>
      </c>
      <c r="Y276" s="23" cm="1">
        <f t="array" ref="Y276">IFERROR(INDEX(ejecuciones[Column1.ejecutado],MATCH(1,(ejecuciones[Column1.codigoIndicador]=A276)*(ejecuciones[periodo avance]="Junio"),0)),0)</f>
        <v>13</v>
      </c>
      <c r="Z276" s="23" cm="1">
        <f t="array" ref="Z276">IFERROR(INDEX(ejecuciones[Column1.ejecutado],MATCH(1,(ejecuciones[Column1.codigoIndicador]=A276)*(ejecuciones[periodo avance]="Septiembre"),0)),0)</f>
        <v>0</v>
      </c>
      <c r="AA276" s="23" cm="1">
        <f t="array" ref="AA276">IFERROR(INDEX(ejecuciones[Column1.ejecutado],MATCH(1,(ejecuciones[Column1.codigoIndicador]=A276)*(ejecuciones[periodo avance]="Diciembre"),0)),0)</f>
        <v>0</v>
      </c>
      <c r="AB276" s="25">
        <f t="shared" si="34"/>
        <v>37</v>
      </c>
      <c r="AC276" s="24">
        <f t="shared" si="35"/>
        <v>0.15416666666666667</v>
      </c>
      <c r="AD276" s="25">
        <f t="shared" si="36"/>
        <v>37</v>
      </c>
      <c r="AE276" s="24">
        <f t="shared" si="37"/>
        <v>0.6166666666666667</v>
      </c>
      <c r="AF276" s="26">
        <f t="shared" si="38"/>
        <v>0.15416666666666667</v>
      </c>
      <c r="AG276" s="27" cm="1">
        <f t="array" ref="AG276">IFERROR(INDEX(ejecuciones[Column1.presupuestoProyectado],MATCH(1,(ejecuciones[Column1.codigoIndicador]=A276)*(ejecuciones[Column1.fechaDiligenciamiento]=_xlfn.MAXIFS(ejecuciones[Column1.fechaDiligenciamiento],ejecuciones[Column1.codigoIndicador],A276)),0)),0)</f>
        <v>666045000</v>
      </c>
      <c r="AH276" s="28"/>
      <c r="AI276" s="29" cm="1">
        <f t="array" ref="AI276">IFERROR(INDEX(ejecuciones[Column1.presupuestoEjecutado],MATCH(1,(ejecuciones[Column1.codigoIndicador]=A276)*(ejecuciones[Column1.fechaDiligenciamiento]=_xlfn.MAXIFS(ejecuciones[Column1.fechaDiligenciamiento],ejecuciones[Column1.codigoIndicador],A276)),0)),0)</f>
        <v>235000000</v>
      </c>
      <c r="AJ276" s="26">
        <f t="shared" si="39"/>
        <v>0.35282901305467346</v>
      </c>
    </row>
    <row r="277" spans="1:36" ht="58" x14ac:dyDescent="0.35">
      <c r="A277" s="17">
        <v>276</v>
      </c>
      <c r="B277" s="18" t="s">
        <v>747</v>
      </c>
      <c r="C277" s="18" t="s">
        <v>29</v>
      </c>
      <c r="D277" s="18" t="s">
        <v>703</v>
      </c>
      <c r="E277" s="18" t="s">
        <v>670</v>
      </c>
      <c r="F277" s="18">
        <v>2201</v>
      </c>
      <c r="G277" s="18" t="s">
        <v>608</v>
      </c>
      <c r="H277" s="18" t="s">
        <v>110</v>
      </c>
      <c r="I277" s="18">
        <v>319</v>
      </c>
      <c r="J277" s="18" t="s">
        <v>514</v>
      </c>
      <c r="K277" s="19" t="s">
        <v>195</v>
      </c>
      <c r="L277" s="20" t="s">
        <v>908</v>
      </c>
      <c r="M277" s="18" t="s">
        <v>1068</v>
      </c>
      <c r="N277" s="18" t="s">
        <v>1160</v>
      </c>
      <c r="O277" s="21">
        <v>226</v>
      </c>
      <c r="P277" s="21">
        <v>2023</v>
      </c>
      <c r="Q277" s="21" t="s">
        <v>265</v>
      </c>
      <c r="R277" s="22">
        <v>226</v>
      </c>
      <c r="S277" s="21">
        <v>226</v>
      </c>
      <c r="T277" s="23"/>
      <c r="U277" s="24">
        <f t="shared" si="32"/>
        <v>0</v>
      </c>
      <c r="V277" s="23"/>
      <c r="W277" s="24">
        <f t="shared" si="33"/>
        <v>0</v>
      </c>
      <c r="X277" s="23" cm="1">
        <f t="array" ref="X277">IFERROR(INDEX(ejecuciones[Column1.ejecutado],MATCH(1,(ejecuciones[Column1.codigoIndicador]=A277)*(ejecuciones[periodo avance]="Marzo"),0)),0)</f>
        <v>234</v>
      </c>
      <c r="Y277" s="23" cm="1">
        <f t="array" ref="Y277">IFERROR(INDEX(ejecuciones[Column1.ejecutado],MATCH(1,(ejecuciones[Column1.codigoIndicador]=A277)*(ejecuciones[periodo avance]="Junio"),0)),0)</f>
        <v>152</v>
      </c>
      <c r="Z277" s="23" cm="1">
        <f t="array" ref="Z277">IFERROR(INDEX(ejecuciones[Column1.ejecutado],MATCH(1,(ejecuciones[Column1.codigoIndicador]=A277)*(ejecuciones[periodo avance]="Septiembre"),0)),0)</f>
        <v>0</v>
      </c>
      <c r="AA277" s="23" cm="1">
        <f t="array" ref="AA277">IFERROR(INDEX(ejecuciones[Column1.ejecutado],MATCH(1,(ejecuciones[Column1.codigoIndicador]=A277)*(ejecuciones[periodo avance]="Diciembre"),0)),0)</f>
        <v>0</v>
      </c>
      <c r="AB277" s="25">
        <f t="shared" si="34"/>
        <v>386</v>
      </c>
      <c r="AC277" s="24">
        <f t="shared" si="35"/>
        <v>1.7079646017699115</v>
      </c>
      <c r="AD277" s="25">
        <f t="shared" si="36"/>
        <v>386</v>
      </c>
      <c r="AE277" s="24">
        <f t="shared" si="37"/>
        <v>1.7079646017699115</v>
      </c>
      <c r="AF277" s="26">
        <f t="shared" si="38"/>
        <v>1.7079646017699115</v>
      </c>
      <c r="AG277" s="27" cm="1">
        <f t="array" ref="AG277">IFERROR(INDEX(ejecuciones[Column1.presupuestoProyectado],MATCH(1,(ejecuciones[Column1.codigoIndicador]=A277)*(ejecuciones[Column1.fechaDiligenciamiento]=_xlfn.MAXIFS(ejecuciones[Column1.fechaDiligenciamiento],ejecuciones[Column1.codigoIndicador],A277)),0)),0)</f>
        <v>736955000</v>
      </c>
      <c r="AH277" s="28"/>
      <c r="AI277" s="29" cm="1">
        <f t="array" ref="AI277">IFERROR(INDEX(ejecuciones[Column1.presupuestoEjecutado],MATCH(1,(ejecuciones[Column1.codigoIndicador]=A277)*(ejecuciones[Column1.fechaDiligenciamiento]=_xlfn.MAXIFS(ejecuciones[Column1.fechaDiligenciamiento],ejecuciones[Column1.codigoIndicador],A277)),0)),0)</f>
        <v>543300000</v>
      </c>
      <c r="AJ277" s="26">
        <f t="shared" si="39"/>
        <v>0.73722276122694064</v>
      </c>
    </row>
    <row r="278" spans="1:36" ht="43.5" x14ac:dyDescent="0.35">
      <c r="A278" s="17">
        <v>277</v>
      </c>
      <c r="B278" s="18" t="s">
        <v>731</v>
      </c>
      <c r="C278" s="18" t="s">
        <v>29</v>
      </c>
      <c r="D278" s="18" t="s">
        <v>718</v>
      </c>
      <c r="E278" s="18" t="s">
        <v>673</v>
      </c>
      <c r="F278" s="18" t="s">
        <v>63</v>
      </c>
      <c r="G278" s="18" t="s">
        <v>609</v>
      </c>
      <c r="H278" s="18" t="s">
        <v>556</v>
      </c>
      <c r="I278" s="18">
        <v>320</v>
      </c>
      <c r="J278" s="18" t="s">
        <v>515</v>
      </c>
      <c r="K278" s="19" t="s">
        <v>196</v>
      </c>
      <c r="L278" s="20" t="s">
        <v>909</v>
      </c>
      <c r="M278" s="18" t="s">
        <v>1124</v>
      </c>
      <c r="N278" s="18" t="s">
        <v>1160</v>
      </c>
      <c r="O278" s="21">
        <v>0</v>
      </c>
      <c r="P278" s="21" t="s">
        <v>28</v>
      </c>
      <c r="Q278" s="21" t="s">
        <v>28</v>
      </c>
      <c r="R278" s="22">
        <v>1</v>
      </c>
      <c r="S278" s="21">
        <v>1</v>
      </c>
      <c r="T278" s="23"/>
      <c r="U278" s="24">
        <f t="shared" si="32"/>
        <v>0</v>
      </c>
      <c r="V278" s="23"/>
      <c r="W278" s="24">
        <f t="shared" si="33"/>
        <v>0</v>
      </c>
      <c r="X278" s="23" cm="1">
        <f t="array" ref="X278">IFERROR(INDEX(ejecuciones[Column1.ejecutado],MATCH(1,(ejecuciones[Column1.codigoIndicador]=A278)*(ejecuciones[periodo avance]="Marzo"),0)),0)</f>
        <v>1</v>
      </c>
      <c r="Y278" s="23" cm="1">
        <f t="array" ref="Y278">IFERROR(INDEX(ejecuciones[Column1.ejecutado],MATCH(1,(ejecuciones[Column1.codigoIndicador]=A278)*(ejecuciones[periodo avance]="Junio"),0)),0)</f>
        <v>1</v>
      </c>
      <c r="Z278" s="23" cm="1">
        <f t="array" ref="Z278">IFERROR(INDEX(ejecuciones[Column1.ejecutado],MATCH(1,(ejecuciones[Column1.codigoIndicador]=A278)*(ejecuciones[periodo avance]="Septiembre"),0)),0)</f>
        <v>0</v>
      </c>
      <c r="AA278" s="23" cm="1">
        <f t="array" ref="AA278">IFERROR(INDEX(ejecuciones[Column1.ejecutado],MATCH(1,(ejecuciones[Column1.codigoIndicador]=A278)*(ejecuciones[periodo avance]="Diciembre"),0)),0)</f>
        <v>0</v>
      </c>
      <c r="AB278" s="25">
        <f t="shared" si="34"/>
        <v>2</v>
      </c>
      <c r="AC278" s="24">
        <f t="shared" si="35"/>
        <v>2</v>
      </c>
      <c r="AD278" s="25">
        <f t="shared" si="36"/>
        <v>2</v>
      </c>
      <c r="AE278" s="24">
        <f t="shared" si="37"/>
        <v>2</v>
      </c>
      <c r="AF278" s="26">
        <f t="shared" si="38"/>
        <v>2</v>
      </c>
      <c r="AG278" s="27" cm="1">
        <f t="array" ref="AG278">IFERROR(INDEX(ejecuciones[Column1.presupuestoProyectado],MATCH(1,(ejecuciones[Column1.codigoIndicador]=A278)*(ejecuciones[Column1.fechaDiligenciamiento]=_xlfn.MAXIFS(ejecuciones[Column1.fechaDiligenciamiento],ejecuciones[Column1.codigoIndicador],A278)),0)),0)</f>
        <v>0</v>
      </c>
      <c r="AH278" s="28"/>
      <c r="AI278" s="29" cm="1">
        <f t="array" ref="AI278">IFERROR(INDEX(ejecuciones[Column1.presupuestoEjecutado],MATCH(1,(ejecuciones[Column1.codigoIndicador]=A278)*(ejecuciones[Column1.fechaDiligenciamiento]=_xlfn.MAXIFS(ejecuciones[Column1.fechaDiligenciamiento],ejecuciones[Column1.codigoIndicador],A278)),0)),0)</f>
        <v>0</v>
      </c>
      <c r="AJ278" s="26">
        <f t="shared" si="39"/>
        <v>0</v>
      </c>
    </row>
    <row r="279" spans="1:36" ht="72.5" x14ac:dyDescent="0.35">
      <c r="A279" s="17">
        <v>278</v>
      </c>
      <c r="B279" s="18" t="s">
        <v>731</v>
      </c>
      <c r="C279" s="18" t="s">
        <v>29</v>
      </c>
      <c r="D279" s="18" t="s">
        <v>718</v>
      </c>
      <c r="E279" s="18" t="s">
        <v>673</v>
      </c>
      <c r="F279" s="18" t="s">
        <v>64</v>
      </c>
      <c r="G279" s="18" t="s">
        <v>610</v>
      </c>
      <c r="H279" s="18" t="s">
        <v>556</v>
      </c>
      <c r="I279" s="18">
        <v>321</v>
      </c>
      <c r="J279" s="18" t="s">
        <v>516</v>
      </c>
      <c r="K279" s="19" t="s">
        <v>197</v>
      </c>
      <c r="L279" s="20" t="s">
        <v>910</v>
      </c>
      <c r="M279" s="18" t="s">
        <v>1125</v>
      </c>
      <c r="N279" s="18" t="s">
        <v>1160</v>
      </c>
      <c r="O279" s="21">
        <v>0</v>
      </c>
      <c r="P279" s="21" t="s">
        <v>28</v>
      </c>
      <c r="Q279" s="21" t="s">
        <v>28</v>
      </c>
      <c r="R279" s="22">
        <v>1</v>
      </c>
      <c r="S279" s="21">
        <v>3</v>
      </c>
      <c r="T279" s="23"/>
      <c r="U279" s="24">
        <f t="shared" si="32"/>
        <v>0</v>
      </c>
      <c r="V279" s="23"/>
      <c r="W279" s="24">
        <f t="shared" si="33"/>
        <v>0</v>
      </c>
      <c r="X279" s="23" cm="1">
        <f t="array" ref="X279">IFERROR(INDEX(ejecuciones[Column1.ejecutado],MATCH(1,(ejecuciones[Column1.codigoIndicador]=A279)*(ejecuciones[periodo avance]="Marzo"),0)),0)</f>
        <v>0</v>
      </c>
      <c r="Y279" s="23" cm="1">
        <f t="array" ref="Y279">IFERROR(INDEX(ejecuciones[Column1.ejecutado],MATCH(1,(ejecuciones[Column1.codigoIndicador]=A279)*(ejecuciones[periodo avance]="Junio"),0)),0)</f>
        <v>1</v>
      </c>
      <c r="Z279" s="23" cm="1">
        <f t="array" ref="Z279">IFERROR(INDEX(ejecuciones[Column1.ejecutado],MATCH(1,(ejecuciones[Column1.codigoIndicador]=A279)*(ejecuciones[periodo avance]="Septiembre"),0)),0)</f>
        <v>0</v>
      </c>
      <c r="AA279" s="23" cm="1">
        <f t="array" ref="AA279">IFERROR(INDEX(ejecuciones[Column1.ejecutado],MATCH(1,(ejecuciones[Column1.codigoIndicador]=A279)*(ejecuciones[periodo avance]="Diciembre"),0)),0)</f>
        <v>0</v>
      </c>
      <c r="AB279" s="25">
        <f t="shared" si="34"/>
        <v>1</v>
      </c>
      <c r="AC279" s="24">
        <f t="shared" si="35"/>
        <v>0.33333333333333331</v>
      </c>
      <c r="AD279" s="25">
        <f t="shared" si="36"/>
        <v>1</v>
      </c>
      <c r="AE279" s="24">
        <f t="shared" si="37"/>
        <v>1</v>
      </c>
      <c r="AF279" s="26">
        <f t="shared" si="38"/>
        <v>0.33333333333333331</v>
      </c>
      <c r="AG279" s="27" cm="1">
        <f t="array" ref="AG279">IFERROR(INDEX(ejecuciones[Column1.presupuestoProyectado],MATCH(1,(ejecuciones[Column1.codigoIndicador]=A279)*(ejecuciones[Column1.fechaDiligenciamiento]=_xlfn.MAXIFS(ejecuciones[Column1.fechaDiligenciamiento],ejecuciones[Column1.codigoIndicador],A279)),0)),0)</f>
        <v>0</v>
      </c>
      <c r="AH279" s="28"/>
      <c r="AI279" s="29" cm="1">
        <f t="array" ref="AI279">IFERROR(INDEX(ejecuciones[Column1.presupuestoEjecutado],MATCH(1,(ejecuciones[Column1.codigoIndicador]=A279)*(ejecuciones[Column1.fechaDiligenciamiento]=_xlfn.MAXIFS(ejecuciones[Column1.fechaDiligenciamiento],ejecuciones[Column1.codigoIndicador],A279)),0)),0)</f>
        <v>0</v>
      </c>
      <c r="AJ279" s="26">
        <f t="shared" si="39"/>
        <v>0</v>
      </c>
    </row>
    <row r="280" spans="1:36" ht="43.5" x14ac:dyDescent="0.35">
      <c r="A280" s="17">
        <v>279</v>
      </c>
      <c r="B280" s="18" t="s">
        <v>731</v>
      </c>
      <c r="C280" s="18" t="s">
        <v>29</v>
      </c>
      <c r="D280" s="18" t="s">
        <v>718</v>
      </c>
      <c r="E280" s="18" t="s">
        <v>673</v>
      </c>
      <c r="F280" s="18" t="s">
        <v>65</v>
      </c>
      <c r="G280" s="18" t="s">
        <v>611</v>
      </c>
      <c r="H280" s="18" t="s">
        <v>556</v>
      </c>
      <c r="I280" s="18">
        <v>322</v>
      </c>
      <c r="J280" s="18" t="s">
        <v>517</v>
      </c>
      <c r="K280" s="19" t="s">
        <v>198</v>
      </c>
      <c r="L280" s="20" t="s">
        <v>787</v>
      </c>
      <c r="M280" s="18" t="s">
        <v>1126</v>
      </c>
      <c r="N280" s="18" t="s">
        <v>1160</v>
      </c>
      <c r="O280" s="21">
        <v>0</v>
      </c>
      <c r="P280" s="21" t="s">
        <v>28</v>
      </c>
      <c r="Q280" s="21" t="s">
        <v>28</v>
      </c>
      <c r="R280" s="22">
        <v>1</v>
      </c>
      <c r="S280" s="21">
        <v>4</v>
      </c>
      <c r="T280" s="23"/>
      <c r="U280" s="24">
        <f t="shared" si="32"/>
        <v>0</v>
      </c>
      <c r="V280" s="23"/>
      <c r="W280" s="24">
        <f t="shared" si="33"/>
        <v>0</v>
      </c>
      <c r="X280" s="23" cm="1">
        <f t="array" ref="X280">IFERROR(INDEX(ejecuciones[Column1.ejecutado],MATCH(1,(ejecuciones[Column1.codigoIndicador]=A280)*(ejecuciones[periodo avance]="Marzo"),0)),0)</f>
        <v>1</v>
      </c>
      <c r="Y280" s="23" cm="1">
        <f t="array" ref="Y280">IFERROR(INDEX(ejecuciones[Column1.ejecutado],MATCH(1,(ejecuciones[Column1.codigoIndicador]=A280)*(ejecuciones[periodo avance]="Junio"),0)),0)</f>
        <v>1</v>
      </c>
      <c r="Z280" s="23" cm="1">
        <f t="array" ref="Z280">IFERROR(INDEX(ejecuciones[Column1.ejecutado],MATCH(1,(ejecuciones[Column1.codigoIndicador]=A280)*(ejecuciones[periodo avance]="Septiembre"),0)),0)</f>
        <v>0</v>
      </c>
      <c r="AA280" s="23" cm="1">
        <f t="array" ref="AA280">IFERROR(INDEX(ejecuciones[Column1.ejecutado],MATCH(1,(ejecuciones[Column1.codigoIndicador]=A280)*(ejecuciones[periodo avance]="Diciembre"),0)),0)</f>
        <v>0</v>
      </c>
      <c r="AB280" s="25">
        <f t="shared" si="34"/>
        <v>2</v>
      </c>
      <c r="AC280" s="24">
        <f t="shared" si="35"/>
        <v>0.5</v>
      </c>
      <c r="AD280" s="25">
        <f t="shared" si="36"/>
        <v>2</v>
      </c>
      <c r="AE280" s="24">
        <f t="shared" si="37"/>
        <v>2</v>
      </c>
      <c r="AF280" s="26">
        <f t="shared" si="38"/>
        <v>0.5</v>
      </c>
      <c r="AG280" s="27" cm="1">
        <f t="array" ref="AG280">IFERROR(INDEX(ejecuciones[Column1.presupuestoProyectado],MATCH(1,(ejecuciones[Column1.codigoIndicador]=A280)*(ejecuciones[Column1.fechaDiligenciamiento]=_xlfn.MAXIFS(ejecuciones[Column1.fechaDiligenciamiento],ejecuciones[Column1.codigoIndicador],A280)),0)),0)</f>
        <v>0</v>
      </c>
      <c r="AH280" s="28"/>
      <c r="AI280" s="29" cm="1">
        <f t="array" ref="AI280">IFERROR(INDEX(ejecuciones[Column1.presupuestoEjecutado],MATCH(1,(ejecuciones[Column1.codigoIndicador]=A280)*(ejecuciones[Column1.fechaDiligenciamiento]=_xlfn.MAXIFS(ejecuciones[Column1.fechaDiligenciamiento],ejecuciones[Column1.codigoIndicador],A280)),0)),0)</f>
        <v>0</v>
      </c>
      <c r="AJ280" s="26">
        <f t="shared" si="39"/>
        <v>0</v>
      </c>
    </row>
    <row r="281" spans="1:36" ht="58" x14ac:dyDescent="0.35">
      <c r="A281" s="17">
        <v>280</v>
      </c>
      <c r="B281" s="18" t="s">
        <v>731</v>
      </c>
      <c r="C281" s="18" t="s">
        <v>29</v>
      </c>
      <c r="D281" s="18" t="s">
        <v>718</v>
      </c>
      <c r="E281" s="18" t="s">
        <v>673</v>
      </c>
      <c r="F281" s="18" t="s">
        <v>65</v>
      </c>
      <c r="G281" s="18" t="s">
        <v>611</v>
      </c>
      <c r="H281" s="18" t="s">
        <v>556</v>
      </c>
      <c r="I281" s="18">
        <v>324</v>
      </c>
      <c r="J281" s="18" t="s">
        <v>518</v>
      </c>
      <c r="K281" s="19" t="s">
        <v>199</v>
      </c>
      <c r="L281" s="20" t="s">
        <v>911</v>
      </c>
      <c r="M281" s="18" t="s">
        <v>1127</v>
      </c>
      <c r="N281" s="18" t="s">
        <v>1160</v>
      </c>
      <c r="O281" s="21">
        <v>0</v>
      </c>
      <c r="P281" s="21" t="s">
        <v>28</v>
      </c>
      <c r="Q281" s="21" t="s">
        <v>28</v>
      </c>
      <c r="R281" s="22">
        <v>25</v>
      </c>
      <c r="S281" s="21">
        <v>100</v>
      </c>
      <c r="T281" s="23"/>
      <c r="U281" s="24">
        <f t="shared" si="32"/>
        <v>0</v>
      </c>
      <c r="V281" s="23"/>
      <c r="W281" s="24">
        <f t="shared" si="33"/>
        <v>0</v>
      </c>
      <c r="X281" s="23" cm="1">
        <f t="array" ref="X281">IFERROR(INDEX(ejecuciones[Column1.ejecutado],MATCH(1,(ejecuciones[Column1.codigoIndicador]=A281)*(ejecuciones[periodo avance]="Marzo"),0)),0)</f>
        <v>30</v>
      </c>
      <c r="Y281" s="23" cm="1">
        <f t="array" ref="Y281">IFERROR(INDEX(ejecuciones[Column1.ejecutado],MATCH(1,(ejecuciones[Column1.codigoIndicador]=A281)*(ejecuciones[periodo avance]="Junio"),0)),0)</f>
        <v>50</v>
      </c>
      <c r="Z281" s="23" cm="1">
        <f t="array" ref="Z281">IFERROR(INDEX(ejecuciones[Column1.ejecutado],MATCH(1,(ejecuciones[Column1.codigoIndicador]=A281)*(ejecuciones[periodo avance]="Septiembre"),0)),0)</f>
        <v>0</v>
      </c>
      <c r="AA281" s="23" cm="1">
        <f t="array" ref="AA281">IFERROR(INDEX(ejecuciones[Column1.ejecutado],MATCH(1,(ejecuciones[Column1.codigoIndicador]=A281)*(ejecuciones[periodo avance]="Diciembre"),0)),0)</f>
        <v>0</v>
      </c>
      <c r="AB281" s="25">
        <f t="shared" si="34"/>
        <v>80</v>
      </c>
      <c r="AC281" s="24">
        <f t="shared" si="35"/>
        <v>0.8</v>
      </c>
      <c r="AD281" s="25">
        <f t="shared" si="36"/>
        <v>80</v>
      </c>
      <c r="AE281" s="24">
        <f t="shared" si="37"/>
        <v>3.2</v>
      </c>
      <c r="AF281" s="26">
        <f t="shared" si="38"/>
        <v>0.8</v>
      </c>
      <c r="AG281" s="27" cm="1">
        <f t="array" ref="AG281">IFERROR(INDEX(ejecuciones[Column1.presupuestoProyectado],MATCH(1,(ejecuciones[Column1.codigoIndicador]=A281)*(ejecuciones[Column1.fechaDiligenciamiento]=_xlfn.MAXIFS(ejecuciones[Column1.fechaDiligenciamiento],ejecuciones[Column1.codigoIndicador],A281)),0)),0)</f>
        <v>0</v>
      </c>
      <c r="AH281" s="28"/>
      <c r="AI281" s="29" cm="1">
        <f t="array" ref="AI281">IFERROR(INDEX(ejecuciones[Column1.presupuestoEjecutado],MATCH(1,(ejecuciones[Column1.codigoIndicador]=A281)*(ejecuciones[Column1.fechaDiligenciamiento]=_xlfn.MAXIFS(ejecuciones[Column1.fechaDiligenciamiento],ejecuciones[Column1.codigoIndicador],A281)),0)),0)</f>
        <v>0</v>
      </c>
      <c r="AJ281" s="26">
        <f t="shared" si="39"/>
        <v>0</v>
      </c>
    </row>
    <row r="282" spans="1:36" ht="87" x14ac:dyDescent="0.35">
      <c r="A282" s="17">
        <v>281</v>
      </c>
      <c r="B282" s="18" t="s">
        <v>731</v>
      </c>
      <c r="C282" s="18" t="s">
        <v>29</v>
      </c>
      <c r="D282" s="18" t="s">
        <v>718</v>
      </c>
      <c r="E282" s="18" t="s">
        <v>673</v>
      </c>
      <c r="F282" s="18" t="s">
        <v>65</v>
      </c>
      <c r="G282" s="18" t="s">
        <v>611</v>
      </c>
      <c r="H282" s="18" t="s">
        <v>556</v>
      </c>
      <c r="I282" s="18">
        <v>325</v>
      </c>
      <c r="J282" s="18" t="s">
        <v>519</v>
      </c>
      <c r="K282" s="19" t="s">
        <v>200</v>
      </c>
      <c r="L282" s="20" t="s">
        <v>912</v>
      </c>
      <c r="M282" s="18" t="s">
        <v>1128</v>
      </c>
      <c r="N282" s="18" t="s">
        <v>1160</v>
      </c>
      <c r="O282" s="21">
        <v>0</v>
      </c>
      <c r="P282" s="21" t="s">
        <v>28</v>
      </c>
      <c r="Q282" s="21" t="s">
        <v>28</v>
      </c>
      <c r="R282" s="22">
        <v>150</v>
      </c>
      <c r="S282" s="21">
        <v>500</v>
      </c>
      <c r="T282" s="23"/>
      <c r="U282" s="24">
        <f t="shared" si="32"/>
        <v>0</v>
      </c>
      <c r="V282" s="23"/>
      <c r="W282" s="24">
        <f t="shared" si="33"/>
        <v>0</v>
      </c>
      <c r="X282" s="23" cm="1">
        <f t="array" ref="X282">IFERROR(INDEX(ejecuciones[Column1.ejecutado],MATCH(1,(ejecuciones[Column1.codigoIndicador]=A282)*(ejecuciones[periodo avance]="Marzo"),0)),0)</f>
        <v>120</v>
      </c>
      <c r="Y282" s="23" cm="1">
        <f t="array" ref="Y282">IFERROR(INDEX(ejecuciones[Column1.ejecutado],MATCH(1,(ejecuciones[Column1.codigoIndicador]=A282)*(ejecuciones[periodo avance]="Junio"),0)),0)</f>
        <v>20</v>
      </c>
      <c r="Z282" s="23" cm="1">
        <f t="array" ref="Z282">IFERROR(INDEX(ejecuciones[Column1.ejecutado],MATCH(1,(ejecuciones[Column1.codigoIndicador]=A282)*(ejecuciones[periodo avance]="Septiembre"),0)),0)</f>
        <v>0</v>
      </c>
      <c r="AA282" s="23" cm="1">
        <f t="array" ref="AA282">IFERROR(INDEX(ejecuciones[Column1.ejecutado],MATCH(1,(ejecuciones[Column1.codigoIndicador]=A282)*(ejecuciones[periodo avance]="Diciembre"),0)),0)</f>
        <v>0</v>
      </c>
      <c r="AB282" s="25">
        <f t="shared" si="34"/>
        <v>140</v>
      </c>
      <c r="AC282" s="24">
        <f t="shared" si="35"/>
        <v>0.28000000000000003</v>
      </c>
      <c r="AD282" s="25">
        <f t="shared" si="36"/>
        <v>140</v>
      </c>
      <c r="AE282" s="24">
        <f t="shared" si="37"/>
        <v>0.93333333333333335</v>
      </c>
      <c r="AF282" s="26">
        <f t="shared" si="38"/>
        <v>0.28000000000000003</v>
      </c>
      <c r="AG282" s="27" cm="1">
        <f t="array" ref="AG282">IFERROR(INDEX(ejecuciones[Column1.presupuestoProyectado],MATCH(1,(ejecuciones[Column1.codigoIndicador]=A282)*(ejecuciones[Column1.fechaDiligenciamiento]=_xlfn.MAXIFS(ejecuciones[Column1.fechaDiligenciamiento],ejecuciones[Column1.codigoIndicador],A282)),0)),0)</f>
        <v>99000000</v>
      </c>
      <c r="AH282" s="28"/>
      <c r="AI282" s="29" cm="1">
        <f t="array" ref="AI282">IFERROR(INDEX(ejecuciones[Column1.presupuestoEjecutado],MATCH(1,(ejecuciones[Column1.codigoIndicador]=A282)*(ejecuciones[Column1.fechaDiligenciamiento]=_xlfn.MAXIFS(ejecuciones[Column1.fechaDiligenciamiento],ejecuciones[Column1.codigoIndicador],A282)),0)),0)</f>
        <v>30000000</v>
      </c>
      <c r="AJ282" s="26">
        <f t="shared" si="39"/>
        <v>0.30303030303030304</v>
      </c>
    </row>
    <row r="283" spans="1:36" ht="58" x14ac:dyDescent="0.35">
      <c r="A283" s="17">
        <v>282</v>
      </c>
      <c r="B283" s="18" t="s">
        <v>743</v>
      </c>
      <c r="C283" s="18" t="s">
        <v>30</v>
      </c>
      <c r="D283" s="18" t="s">
        <v>711</v>
      </c>
      <c r="E283" s="18" t="s">
        <v>634</v>
      </c>
      <c r="F283" s="18">
        <v>4502</v>
      </c>
      <c r="G283" s="18" t="s">
        <v>571</v>
      </c>
      <c r="H283" s="18" t="s">
        <v>111</v>
      </c>
      <c r="I283" s="18">
        <v>326</v>
      </c>
      <c r="J283" s="18" t="s">
        <v>520</v>
      </c>
      <c r="K283" s="19">
        <v>4502001</v>
      </c>
      <c r="L283" s="20" t="s">
        <v>753</v>
      </c>
      <c r="M283" s="18" t="s">
        <v>1129</v>
      </c>
      <c r="N283" s="18" t="s">
        <v>1160</v>
      </c>
      <c r="O283" s="21">
        <v>1</v>
      </c>
      <c r="P283" s="21">
        <v>2023</v>
      </c>
      <c r="Q283" s="21" t="s">
        <v>266</v>
      </c>
      <c r="R283" s="22">
        <v>1</v>
      </c>
      <c r="S283" s="21">
        <v>4</v>
      </c>
      <c r="T283" s="23"/>
      <c r="U283" s="24">
        <f t="shared" si="32"/>
        <v>0</v>
      </c>
      <c r="V283" s="23"/>
      <c r="W283" s="24">
        <f t="shared" si="33"/>
        <v>0</v>
      </c>
      <c r="X283" s="23" cm="1">
        <f t="array" ref="X283">IFERROR(INDEX(ejecuciones[Column1.ejecutado],MATCH(1,(ejecuciones[Column1.codigoIndicador]=A283)*(ejecuciones[periodo avance]="Marzo"),0)),0)</f>
        <v>0</v>
      </c>
      <c r="Y283" s="23" cm="1">
        <f t="array" ref="Y283">IFERROR(INDEX(ejecuciones[Column1.ejecutado],MATCH(1,(ejecuciones[Column1.codigoIndicador]=A283)*(ejecuciones[periodo avance]="Junio"),0)),0)</f>
        <v>0</v>
      </c>
      <c r="Z283" s="23" cm="1">
        <f t="array" ref="Z283">IFERROR(INDEX(ejecuciones[Column1.ejecutado],MATCH(1,(ejecuciones[Column1.codigoIndicador]=A283)*(ejecuciones[periodo avance]="Septiembre"),0)),0)</f>
        <v>0</v>
      </c>
      <c r="AA283" s="23" cm="1">
        <f t="array" ref="AA283">IFERROR(INDEX(ejecuciones[Column1.ejecutado],MATCH(1,(ejecuciones[Column1.codigoIndicador]=A283)*(ejecuciones[periodo avance]="Diciembre"),0)),0)</f>
        <v>0</v>
      </c>
      <c r="AB283" s="25">
        <f t="shared" si="34"/>
        <v>0</v>
      </c>
      <c r="AC283" s="24">
        <f t="shared" si="35"/>
        <v>0</v>
      </c>
      <c r="AD283" s="25">
        <f t="shared" si="36"/>
        <v>0</v>
      </c>
      <c r="AE283" s="24">
        <f t="shared" si="37"/>
        <v>0</v>
      </c>
      <c r="AF283" s="26">
        <f t="shared" si="38"/>
        <v>0</v>
      </c>
      <c r="AG283" s="27" cm="1">
        <f t="array" ref="AG283">IFERROR(INDEX(ejecuciones[Column1.presupuestoProyectado],MATCH(1,(ejecuciones[Column1.codigoIndicador]=A283)*(ejecuciones[Column1.fechaDiligenciamiento]=_xlfn.MAXIFS(ejecuciones[Column1.fechaDiligenciamiento],ejecuciones[Column1.codigoIndicador],A283)),0)),0)</f>
        <v>0</v>
      </c>
      <c r="AH283" s="28"/>
      <c r="AI283" s="29" cm="1">
        <f t="array" ref="AI283">IFERROR(INDEX(ejecuciones[Column1.presupuestoEjecutado],MATCH(1,(ejecuciones[Column1.codigoIndicador]=A283)*(ejecuciones[Column1.fechaDiligenciamiento]=_xlfn.MAXIFS(ejecuciones[Column1.fechaDiligenciamiento],ejecuciones[Column1.codigoIndicador],A283)),0)),0)</f>
        <v>0</v>
      </c>
      <c r="AJ283" s="26">
        <f t="shared" si="39"/>
        <v>0</v>
      </c>
    </row>
    <row r="284" spans="1:36" ht="58" x14ac:dyDescent="0.35">
      <c r="A284" s="17">
        <v>283</v>
      </c>
      <c r="B284" s="18" t="s">
        <v>743</v>
      </c>
      <c r="C284" s="18" t="s">
        <v>30</v>
      </c>
      <c r="D284" s="18" t="s">
        <v>711</v>
      </c>
      <c r="E284" s="18" t="s">
        <v>674</v>
      </c>
      <c r="F284" s="18">
        <v>4599</v>
      </c>
      <c r="G284" s="18" t="s">
        <v>570</v>
      </c>
      <c r="H284" s="18" t="s">
        <v>112</v>
      </c>
      <c r="I284" s="18">
        <v>327</v>
      </c>
      <c r="J284" s="18" t="s">
        <v>521</v>
      </c>
      <c r="K284" s="19" t="s">
        <v>124</v>
      </c>
      <c r="L284" s="20" t="s">
        <v>764</v>
      </c>
      <c r="M284" s="18" t="s">
        <v>954</v>
      </c>
      <c r="N284" s="18" t="s">
        <v>1160</v>
      </c>
      <c r="O284" s="21">
        <v>1</v>
      </c>
      <c r="P284" s="21">
        <v>2023</v>
      </c>
      <c r="Q284" s="21" t="s">
        <v>266</v>
      </c>
      <c r="R284" s="22">
        <v>1</v>
      </c>
      <c r="S284" s="21">
        <v>4</v>
      </c>
      <c r="T284" s="23"/>
      <c r="U284" s="24">
        <f t="shared" si="32"/>
        <v>0</v>
      </c>
      <c r="V284" s="23"/>
      <c r="W284" s="24">
        <f t="shared" si="33"/>
        <v>0</v>
      </c>
      <c r="X284" s="23" cm="1">
        <f t="array" ref="X284">IFERROR(INDEX(ejecuciones[Column1.ejecutado],MATCH(1,(ejecuciones[Column1.codigoIndicador]=A284)*(ejecuciones[periodo avance]="Marzo"),0)),0)</f>
        <v>0</v>
      </c>
      <c r="Y284" s="23" cm="1">
        <f t="array" ref="Y284">IFERROR(INDEX(ejecuciones[Column1.ejecutado],MATCH(1,(ejecuciones[Column1.codigoIndicador]=A284)*(ejecuciones[periodo avance]="Junio"),0)),0)</f>
        <v>0</v>
      </c>
      <c r="Z284" s="23" cm="1">
        <f t="array" ref="Z284">IFERROR(INDEX(ejecuciones[Column1.ejecutado],MATCH(1,(ejecuciones[Column1.codigoIndicador]=A284)*(ejecuciones[periodo avance]="Septiembre"),0)),0)</f>
        <v>0</v>
      </c>
      <c r="AA284" s="23" cm="1">
        <f t="array" ref="AA284">IFERROR(INDEX(ejecuciones[Column1.ejecutado],MATCH(1,(ejecuciones[Column1.codigoIndicador]=A284)*(ejecuciones[periodo avance]="Diciembre"),0)),0)</f>
        <v>0</v>
      </c>
      <c r="AB284" s="25">
        <f t="shared" si="34"/>
        <v>0</v>
      </c>
      <c r="AC284" s="24">
        <f t="shared" si="35"/>
        <v>0</v>
      </c>
      <c r="AD284" s="25">
        <f t="shared" si="36"/>
        <v>0</v>
      </c>
      <c r="AE284" s="24">
        <f t="shared" si="37"/>
        <v>0</v>
      </c>
      <c r="AF284" s="26">
        <f t="shared" si="38"/>
        <v>0</v>
      </c>
      <c r="AG284" s="27" cm="1">
        <f t="array" ref="AG284">IFERROR(INDEX(ejecuciones[Column1.presupuestoProyectado],MATCH(1,(ejecuciones[Column1.codigoIndicador]=A284)*(ejecuciones[Column1.fechaDiligenciamiento]=_xlfn.MAXIFS(ejecuciones[Column1.fechaDiligenciamiento],ejecuciones[Column1.codigoIndicador],A284)),0)),0)</f>
        <v>0</v>
      </c>
      <c r="AH284" s="28"/>
      <c r="AI284" s="29" cm="1">
        <f t="array" ref="AI284">IFERROR(INDEX(ejecuciones[Column1.presupuestoEjecutado],MATCH(1,(ejecuciones[Column1.codigoIndicador]=A284)*(ejecuciones[Column1.fechaDiligenciamiento]=_xlfn.MAXIFS(ejecuciones[Column1.fechaDiligenciamiento],ejecuciones[Column1.codigoIndicador],A284)),0)),0)</f>
        <v>0</v>
      </c>
      <c r="AJ284" s="26">
        <f t="shared" si="39"/>
        <v>0</v>
      </c>
    </row>
    <row r="285" spans="1:36" ht="72.5" x14ac:dyDescent="0.35">
      <c r="A285" s="17">
        <v>284</v>
      </c>
      <c r="B285" s="18" t="s">
        <v>743</v>
      </c>
      <c r="C285" s="18" t="s">
        <v>30</v>
      </c>
      <c r="D285" s="18" t="s">
        <v>711</v>
      </c>
      <c r="E285" s="18" t="s">
        <v>674</v>
      </c>
      <c r="F285" s="18">
        <v>4502</v>
      </c>
      <c r="G285" s="18" t="s">
        <v>571</v>
      </c>
      <c r="H285" s="18" t="s">
        <v>112</v>
      </c>
      <c r="I285" s="18">
        <v>328</v>
      </c>
      <c r="J285" s="18" t="s">
        <v>522</v>
      </c>
      <c r="K285" s="19">
        <v>4502001</v>
      </c>
      <c r="L285" s="20" t="s">
        <v>753</v>
      </c>
      <c r="M285" s="18" t="s">
        <v>1067</v>
      </c>
      <c r="N285" s="18" t="s">
        <v>1160</v>
      </c>
      <c r="O285" s="21">
        <v>0</v>
      </c>
      <c r="P285" s="21">
        <v>2023</v>
      </c>
      <c r="Q285" s="21" t="s">
        <v>266</v>
      </c>
      <c r="R285" s="22">
        <v>5</v>
      </c>
      <c r="S285" s="21">
        <v>45</v>
      </c>
      <c r="T285" s="23"/>
      <c r="U285" s="24">
        <f t="shared" si="32"/>
        <v>0</v>
      </c>
      <c r="V285" s="23"/>
      <c r="W285" s="24">
        <f t="shared" si="33"/>
        <v>0</v>
      </c>
      <c r="X285" s="23" cm="1">
        <f t="array" ref="X285">IFERROR(INDEX(ejecuciones[Column1.ejecutado],MATCH(1,(ejecuciones[Column1.codigoIndicador]=A285)*(ejecuciones[periodo avance]="Marzo"),0)),0)</f>
        <v>0</v>
      </c>
      <c r="Y285" s="23" cm="1">
        <f t="array" ref="Y285">IFERROR(INDEX(ejecuciones[Column1.ejecutado],MATCH(1,(ejecuciones[Column1.codigoIndicador]=A285)*(ejecuciones[periodo avance]="Junio"),0)),0)</f>
        <v>0</v>
      </c>
      <c r="Z285" s="23" cm="1">
        <f t="array" ref="Z285">IFERROR(INDEX(ejecuciones[Column1.ejecutado],MATCH(1,(ejecuciones[Column1.codigoIndicador]=A285)*(ejecuciones[periodo avance]="Septiembre"),0)),0)</f>
        <v>0</v>
      </c>
      <c r="AA285" s="23" cm="1">
        <f t="array" ref="AA285">IFERROR(INDEX(ejecuciones[Column1.ejecutado],MATCH(1,(ejecuciones[Column1.codigoIndicador]=A285)*(ejecuciones[periodo avance]="Diciembre"),0)),0)</f>
        <v>0</v>
      </c>
      <c r="AB285" s="25">
        <f t="shared" si="34"/>
        <v>0</v>
      </c>
      <c r="AC285" s="24">
        <f t="shared" si="35"/>
        <v>0</v>
      </c>
      <c r="AD285" s="25">
        <f t="shared" si="36"/>
        <v>0</v>
      </c>
      <c r="AE285" s="24">
        <f t="shared" si="37"/>
        <v>0</v>
      </c>
      <c r="AF285" s="26">
        <f t="shared" si="38"/>
        <v>0</v>
      </c>
      <c r="AG285" s="27" cm="1">
        <f t="array" ref="AG285">IFERROR(INDEX(ejecuciones[Column1.presupuestoProyectado],MATCH(1,(ejecuciones[Column1.codigoIndicador]=A285)*(ejecuciones[Column1.fechaDiligenciamiento]=_xlfn.MAXIFS(ejecuciones[Column1.fechaDiligenciamiento],ejecuciones[Column1.codigoIndicador],A285)),0)),0)</f>
        <v>0</v>
      </c>
      <c r="AH285" s="28"/>
      <c r="AI285" s="29" cm="1">
        <f t="array" ref="AI285">IFERROR(INDEX(ejecuciones[Column1.presupuestoEjecutado],MATCH(1,(ejecuciones[Column1.codigoIndicador]=A285)*(ejecuciones[Column1.fechaDiligenciamiento]=_xlfn.MAXIFS(ejecuciones[Column1.fechaDiligenciamiento],ejecuciones[Column1.codigoIndicador],A285)),0)),0)</f>
        <v>0</v>
      </c>
      <c r="AJ285" s="26">
        <f t="shared" si="39"/>
        <v>0</v>
      </c>
    </row>
    <row r="286" spans="1:36" ht="116" x14ac:dyDescent="0.35">
      <c r="A286" s="17">
        <v>285</v>
      </c>
      <c r="B286" s="18" t="s">
        <v>748</v>
      </c>
      <c r="C286" s="18" t="s">
        <v>29</v>
      </c>
      <c r="D286" s="18" t="s">
        <v>719</v>
      </c>
      <c r="E286" s="18" t="s">
        <v>675</v>
      </c>
      <c r="F286" s="18">
        <v>3502</v>
      </c>
      <c r="G286" s="18" t="s">
        <v>582</v>
      </c>
      <c r="H286" s="18" t="s">
        <v>113</v>
      </c>
      <c r="I286" s="18">
        <v>329</v>
      </c>
      <c r="J286" s="18" t="s">
        <v>201</v>
      </c>
      <c r="K286" s="19">
        <v>3502024</v>
      </c>
      <c r="L286" s="20" t="s">
        <v>913</v>
      </c>
      <c r="M286" s="18" t="s">
        <v>1130</v>
      </c>
      <c r="N286" s="18" t="s">
        <v>1160</v>
      </c>
      <c r="O286" s="21">
        <v>0</v>
      </c>
      <c r="P286" s="21">
        <v>2023</v>
      </c>
      <c r="Q286" s="21" t="s">
        <v>266</v>
      </c>
      <c r="R286" s="22">
        <v>1</v>
      </c>
      <c r="S286" s="21">
        <v>4</v>
      </c>
      <c r="T286" s="23"/>
      <c r="U286" s="24">
        <f t="shared" si="32"/>
        <v>0</v>
      </c>
      <c r="V286" s="23"/>
      <c r="W286" s="24">
        <f t="shared" si="33"/>
        <v>0</v>
      </c>
      <c r="X286" s="23" cm="1">
        <f t="array" ref="X286">IFERROR(INDEX(ejecuciones[Column1.ejecutado],MATCH(1,(ejecuciones[Column1.codigoIndicador]=A286)*(ejecuciones[periodo avance]="Marzo"),0)),0)</f>
        <v>0</v>
      </c>
      <c r="Y286" s="23" cm="1">
        <f t="array" ref="Y286">IFERROR(INDEX(ejecuciones[Column1.ejecutado],MATCH(1,(ejecuciones[Column1.codigoIndicador]=A286)*(ejecuciones[periodo avance]="Junio"),0)),0)</f>
        <v>2400000000</v>
      </c>
      <c r="Z286" s="23" cm="1">
        <f t="array" ref="Z286">IFERROR(INDEX(ejecuciones[Column1.ejecutado],MATCH(1,(ejecuciones[Column1.codigoIndicador]=A286)*(ejecuciones[periodo avance]="Septiembre"),0)),0)</f>
        <v>0</v>
      </c>
      <c r="AA286" s="23" cm="1">
        <f t="array" ref="AA286">IFERROR(INDEX(ejecuciones[Column1.ejecutado],MATCH(1,(ejecuciones[Column1.codigoIndicador]=A286)*(ejecuciones[periodo avance]="Diciembre"),0)),0)</f>
        <v>0</v>
      </c>
      <c r="AB286" s="25">
        <f t="shared" si="34"/>
        <v>2400000000</v>
      </c>
      <c r="AC286" s="24">
        <f t="shared" si="35"/>
        <v>600000000</v>
      </c>
      <c r="AD286" s="25">
        <f t="shared" si="36"/>
        <v>2400000000</v>
      </c>
      <c r="AE286" s="24">
        <f t="shared" si="37"/>
        <v>2400000000</v>
      </c>
      <c r="AF286" s="26">
        <f t="shared" si="38"/>
        <v>600000000</v>
      </c>
      <c r="AG286" s="27" cm="1">
        <f t="array" ref="AG286">IFERROR(INDEX(ejecuciones[Column1.presupuestoProyectado],MATCH(1,(ejecuciones[Column1.codigoIndicador]=A286)*(ejecuciones[Column1.fechaDiligenciamiento]=_xlfn.MAXIFS(ejecuciones[Column1.fechaDiligenciamiento],ejecuciones[Column1.codigoIndicador],A286)),0)),0)</f>
        <v>0</v>
      </c>
      <c r="AH286" s="28"/>
      <c r="AI286" s="29" cm="1">
        <f t="array" ref="AI286">IFERROR(INDEX(ejecuciones[Column1.presupuestoEjecutado],MATCH(1,(ejecuciones[Column1.codigoIndicador]=A286)*(ejecuciones[Column1.fechaDiligenciamiento]=_xlfn.MAXIFS(ejecuciones[Column1.fechaDiligenciamiento],ejecuciones[Column1.codigoIndicador],A286)),0)),0)</f>
        <v>0</v>
      </c>
      <c r="AJ286" s="26">
        <f t="shared" si="39"/>
        <v>0</v>
      </c>
    </row>
    <row r="287" spans="1:36" ht="87" x14ac:dyDescent="0.35">
      <c r="A287" s="17">
        <v>286</v>
      </c>
      <c r="B287" s="18" t="s">
        <v>748</v>
      </c>
      <c r="C287" s="18" t="s">
        <v>29</v>
      </c>
      <c r="D287" s="18" t="s">
        <v>719</v>
      </c>
      <c r="E287" s="18" t="s">
        <v>675</v>
      </c>
      <c r="F287" s="18">
        <v>3301</v>
      </c>
      <c r="G287" s="18" t="s">
        <v>580</v>
      </c>
      <c r="H287" s="18" t="s">
        <v>114</v>
      </c>
      <c r="I287" s="18">
        <v>330</v>
      </c>
      <c r="J287" s="18" t="s">
        <v>523</v>
      </c>
      <c r="K287" s="19">
        <v>3301126</v>
      </c>
      <c r="L287" s="20" t="s">
        <v>914</v>
      </c>
      <c r="M287" s="18" t="s">
        <v>1131</v>
      </c>
      <c r="N287" s="18" t="s">
        <v>1160</v>
      </c>
      <c r="O287" s="21">
        <v>0</v>
      </c>
      <c r="P287" s="21">
        <v>2023</v>
      </c>
      <c r="Q287" s="21" t="s">
        <v>266</v>
      </c>
      <c r="R287" s="22">
        <v>5</v>
      </c>
      <c r="S287" s="21">
        <v>46</v>
      </c>
      <c r="T287" s="23"/>
      <c r="U287" s="24">
        <f t="shared" si="32"/>
        <v>0</v>
      </c>
      <c r="V287" s="23"/>
      <c r="W287" s="24">
        <f t="shared" si="33"/>
        <v>0</v>
      </c>
      <c r="X287" s="23" cm="1">
        <f t="array" ref="X287">IFERROR(INDEX(ejecuciones[Column1.ejecutado],MATCH(1,(ejecuciones[Column1.codigoIndicador]=A287)*(ejecuciones[periodo avance]="Marzo"),0)),0)</f>
        <v>0</v>
      </c>
      <c r="Y287" s="23" cm="1">
        <f t="array" ref="Y287">IFERROR(INDEX(ejecuciones[Column1.ejecutado],MATCH(1,(ejecuciones[Column1.codigoIndicador]=A287)*(ejecuciones[periodo avance]="Junio"),0)),0)</f>
        <v>0</v>
      </c>
      <c r="Z287" s="23" cm="1">
        <f t="array" ref="Z287">IFERROR(INDEX(ejecuciones[Column1.ejecutado],MATCH(1,(ejecuciones[Column1.codigoIndicador]=A287)*(ejecuciones[periodo avance]="Septiembre"),0)),0)</f>
        <v>0</v>
      </c>
      <c r="AA287" s="23" cm="1">
        <f t="array" ref="AA287">IFERROR(INDEX(ejecuciones[Column1.ejecutado],MATCH(1,(ejecuciones[Column1.codigoIndicador]=A287)*(ejecuciones[periodo avance]="Diciembre"),0)),0)</f>
        <v>0</v>
      </c>
      <c r="AB287" s="25">
        <f t="shared" si="34"/>
        <v>0</v>
      </c>
      <c r="AC287" s="24">
        <f t="shared" si="35"/>
        <v>0</v>
      </c>
      <c r="AD287" s="25">
        <f t="shared" si="36"/>
        <v>0</v>
      </c>
      <c r="AE287" s="24">
        <f t="shared" si="37"/>
        <v>0</v>
      </c>
      <c r="AF287" s="26">
        <f t="shared" si="38"/>
        <v>0</v>
      </c>
      <c r="AG287" s="27" cm="1">
        <f t="array" ref="AG287">IFERROR(INDEX(ejecuciones[Column1.presupuestoProyectado],MATCH(1,(ejecuciones[Column1.codigoIndicador]=A287)*(ejecuciones[Column1.fechaDiligenciamiento]=_xlfn.MAXIFS(ejecuciones[Column1.fechaDiligenciamiento],ejecuciones[Column1.codigoIndicador],A287)),0)),0)</f>
        <v>0</v>
      </c>
      <c r="AH287" s="28"/>
      <c r="AI287" s="29" cm="1">
        <f t="array" ref="AI287">IFERROR(INDEX(ejecuciones[Column1.presupuestoEjecutado],MATCH(1,(ejecuciones[Column1.codigoIndicador]=A287)*(ejecuciones[Column1.fechaDiligenciamiento]=_xlfn.MAXIFS(ejecuciones[Column1.fechaDiligenciamiento],ejecuciones[Column1.codigoIndicador],A287)),0)),0)</f>
        <v>0</v>
      </c>
      <c r="AJ287" s="26">
        <f t="shared" si="39"/>
        <v>0</v>
      </c>
    </row>
    <row r="288" spans="1:36" ht="72.5" x14ac:dyDescent="0.35">
      <c r="A288" s="17">
        <v>287</v>
      </c>
      <c r="B288" s="18" t="s">
        <v>743</v>
      </c>
      <c r="C288" s="18" t="s">
        <v>29</v>
      </c>
      <c r="D288" s="18" t="s">
        <v>698</v>
      </c>
      <c r="E288" s="18" t="s">
        <v>676</v>
      </c>
      <c r="F288" s="18">
        <v>3302</v>
      </c>
      <c r="G288" s="18" t="s">
        <v>612</v>
      </c>
      <c r="H288" s="18" t="s">
        <v>115</v>
      </c>
      <c r="I288" s="18">
        <v>332</v>
      </c>
      <c r="J288" s="18" t="s">
        <v>524</v>
      </c>
      <c r="K288" s="19">
        <v>3302073</v>
      </c>
      <c r="L288" s="20" t="s">
        <v>915</v>
      </c>
      <c r="M288" s="18" t="s">
        <v>1132</v>
      </c>
      <c r="N288" s="18" t="s">
        <v>1160</v>
      </c>
      <c r="O288" s="21">
        <v>0</v>
      </c>
      <c r="P288" s="21">
        <v>2023</v>
      </c>
      <c r="Q288" s="21" t="s">
        <v>40</v>
      </c>
      <c r="R288" s="22">
        <v>1</v>
      </c>
      <c r="S288" s="21">
        <v>2</v>
      </c>
      <c r="T288" s="23"/>
      <c r="U288" s="24">
        <f t="shared" si="32"/>
        <v>0</v>
      </c>
      <c r="V288" s="23"/>
      <c r="W288" s="24">
        <f t="shared" si="33"/>
        <v>0</v>
      </c>
      <c r="X288" s="23" cm="1">
        <f t="array" ref="X288">IFERROR(INDEX(ejecuciones[Column1.ejecutado],MATCH(1,(ejecuciones[Column1.codigoIndicador]=A288)*(ejecuciones[periodo avance]="Marzo"),0)),0)</f>
        <v>0</v>
      </c>
      <c r="Y288" s="23" cm="1">
        <f t="array" ref="Y288">IFERROR(INDEX(ejecuciones[Column1.ejecutado],MATCH(1,(ejecuciones[Column1.codigoIndicador]=A288)*(ejecuciones[periodo avance]="Junio"),0)),0)</f>
        <v>0</v>
      </c>
      <c r="Z288" s="23" cm="1">
        <f t="array" ref="Z288">IFERROR(INDEX(ejecuciones[Column1.ejecutado],MATCH(1,(ejecuciones[Column1.codigoIndicador]=A288)*(ejecuciones[periodo avance]="Septiembre"),0)),0)</f>
        <v>0</v>
      </c>
      <c r="AA288" s="23" cm="1">
        <f t="array" ref="AA288">IFERROR(INDEX(ejecuciones[Column1.ejecutado],MATCH(1,(ejecuciones[Column1.codigoIndicador]=A288)*(ejecuciones[periodo avance]="Diciembre"),0)),0)</f>
        <v>0</v>
      </c>
      <c r="AB288" s="25">
        <f t="shared" si="34"/>
        <v>0</v>
      </c>
      <c r="AC288" s="24">
        <f t="shared" si="35"/>
        <v>0</v>
      </c>
      <c r="AD288" s="25">
        <f t="shared" si="36"/>
        <v>0</v>
      </c>
      <c r="AE288" s="24">
        <f t="shared" si="37"/>
        <v>0</v>
      </c>
      <c r="AF288" s="26">
        <f t="shared" si="38"/>
        <v>0</v>
      </c>
      <c r="AG288" s="27" cm="1">
        <f t="array" ref="AG288">IFERROR(INDEX(ejecuciones[Column1.presupuestoProyectado],MATCH(1,(ejecuciones[Column1.codigoIndicador]=A288)*(ejecuciones[Column1.fechaDiligenciamiento]=_xlfn.MAXIFS(ejecuciones[Column1.fechaDiligenciamiento],ejecuciones[Column1.codigoIndicador],A288)),0)),0)</f>
        <v>0</v>
      </c>
      <c r="AH288" s="28"/>
      <c r="AI288" s="29" cm="1">
        <f t="array" ref="AI288">IFERROR(INDEX(ejecuciones[Column1.presupuestoEjecutado],MATCH(1,(ejecuciones[Column1.codigoIndicador]=A288)*(ejecuciones[Column1.fechaDiligenciamiento]=_xlfn.MAXIFS(ejecuciones[Column1.fechaDiligenciamiento],ejecuciones[Column1.codigoIndicador],A288)),0)),0)</f>
        <v>0</v>
      </c>
      <c r="AJ288" s="26">
        <f t="shared" si="39"/>
        <v>0</v>
      </c>
    </row>
    <row r="289" spans="1:36" ht="43.5" x14ac:dyDescent="0.35">
      <c r="A289" s="17">
        <v>288</v>
      </c>
      <c r="B289" s="18" t="s">
        <v>732</v>
      </c>
      <c r="C289" s="18" t="s">
        <v>37</v>
      </c>
      <c r="D289" s="18" t="s">
        <v>695</v>
      </c>
      <c r="E289" s="18" t="s">
        <v>669</v>
      </c>
      <c r="F289" s="18">
        <v>1704</v>
      </c>
      <c r="G289" s="18" t="s">
        <v>607</v>
      </c>
      <c r="H289" s="18" t="s">
        <v>70</v>
      </c>
      <c r="I289" s="18">
        <v>336</v>
      </c>
      <c r="J289" s="18" t="s">
        <v>490</v>
      </c>
      <c r="K289" s="19" t="s">
        <v>181</v>
      </c>
      <c r="L289" s="20" t="s">
        <v>890</v>
      </c>
      <c r="M289" s="18" t="s">
        <v>1101</v>
      </c>
      <c r="N289" s="18" t="s">
        <v>1160</v>
      </c>
      <c r="O289" s="21" t="s">
        <v>207</v>
      </c>
      <c r="P289" s="21" t="s">
        <v>207</v>
      </c>
      <c r="Q289" s="21" t="s">
        <v>207</v>
      </c>
      <c r="R289" s="22">
        <v>120</v>
      </c>
      <c r="S289" s="21">
        <v>400</v>
      </c>
      <c r="T289" s="23"/>
      <c r="U289" s="24">
        <f t="shared" si="32"/>
        <v>0</v>
      </c>
      <c r="V289" s="23"/>
      <c r="W289" s="24">
        <f t="shared" si="33"/>
        <v>0</v>
      </c>
      <c r="X289" s="23" cm="1">
        <f t="array" ref="X289">IFERROR(INDEX(ejecuciones[Column1.ejecutado],MATCH(1,(ejecuciones[Column1.codigoIndicador]=A289)*(ejecuciones[periodo avance]="Marzo"),0)),0)</f>
        <v>0</v>
      </c>
      <c r="Y289" s="23" cm="1">
        <f t="array" ref="Y289">IFERROR(INDEX(ejecuciones[Column1.ejecutado],MATCH(1,(ejecuciones[Column1.codigoIndicador]=A289)*(ejecuciones[periodo avance]="Junio"),0)),0)</f>
        <v>0</v>
      </c>
      <c r="Z289" s="23" cm="1">
        <f t="array" ref="Z289">IFERROR(INDEX(ejecuciones[Column1.ejecutado],MATCH(1,(ejecuciones[Column1.codigoIndicador]=A289)*(ejecuciones[periodo avance]="Septiembre"),0)),0)</f>
        <v>0</v>
      </c>
      <c r="AA289" s="23" cm="1">
        <f t="array" ref="AA289">IFERROR(INDEX(ejecuciones[Column1.ejecutado],MATCH(1,(ejecuciones[Column1.codigoIndicador]=A289)*(ejecuciones[periodo avance]="Diciembre"),0)),0)</f>
        <v>0</v>
      </c>
      <c r="AB289" s="25">
        <f t="shared" si="34"/>
        <v>0</v>
      </c>
      <c r="AC289" s="24">
        <f t="shared" si="35"/>
        <v>0</v>
      </c>
      <c r="AD289" s="25">
        <f t="shared" si="36"/>
        <v>0</v>
      </c>
      <c r="AE289" s="24">
        <f t="shared" si="37"/>
        <v>0</v>
      </c>
      <c r="AF289" s="26">
        <f t="shared" si="38"/>
        <v>0</v>
      </c>
      <c r="AG289" s="27" cm="1">
        <f t="array" ref="AG289">IFERROR(INDEX(ejecuciones[Column1.presupuestoProyectado],MATCH(1,(ejecuciones[Column1.codigoIndicador]=A289)*(ejecuciones[Column1.fechaDiligenciamiento]=_xlfn.MAXIFS(ejecuciones[Column1.fechaDiligenciamiento],ejecuciones[Column1.codigoIndicador],A289)),0)),0)</f>
        <v>0</v>
      </c>
      <c r="AH289" s="28"/>
      <c r="AI289" s="29" cm="1">
        <f t="array" ref="AI289">IFERROR(INDEX(ejecuciones[Column1.presupuestoEjecutado],MATCH(1,(ejecuciones[Column1.codigoIndicador]=A289)*(ejecuciones[Column1.fechaDiligenciamiento]=_xlfn.MAXIFS(ejecuciones[Column1.fechaDiligenciamiento],ejecuciones[Column1.codigoIndicador],A289)),0)),0)</f>
        <v>0</v>
      </c>
      <c r="AJ289" s="26">
        <f t="shared" si="39"/>
        <v>0</v>
      </c>
    </row>
    <row r="290" spans="1:36" ht="58" x14ac:dyDescent="0.35">
      <c r="A290" s="17">
        <v>289</v>
      </c>
      <c r="B290" s="18" t="s">
        <v>749</v>
      </c>
      <c r="C290" s="18" t="s">
        <v>36</v>
      </c>
      <c r="D290" s="18" t="s">
        <v>720</v>
      </c>
      <c r="E290" s="18" t="s">
        <v>677</v>
      </c>
      <c r="F290" s="18">
        <v>3202</v>
      </c>
      <c r="G290" s="18" t="s">
        <v>613</v>
      </c>
      <c r="H290" s="18" t="s">
        <v>116</v>
      </c>
      <c r="I290" s="18">
        <v>337</v>
      </c>
      <c r="J290" s="18" t="s">
        <v>525</v>
      </c>
      <c r="K290" s="19">
        <v>3202037</v>
      </c>
      <c r="L290" s="20" t="s">
        <v>916</v>
      </c>
      <c r="M290" s="18" t="s">
        <v>1133</v>
      </c>
      <c r="N290" s="18" t="s">
        <v>1160</v>
      </c>
      <c r="O290" s="21">
        <v>5</v>
      </c>
      <c r="P290" s="21">
        <v>2023</v>
      </c>
      <c r="Q290" s="21" t="s">
        <v>267</v>
      </c>
      <c r="R290" s="22">
        <v>1</v>
      </c>
      <c r="S290" s="21">
        <v>4</v>
      </c>
      <c r="T290" s="23"/>
      <c r="U290" s="24">
        <f t="shared" si="32"/>
        <v>0</v>
      </c>
      <c r="V290" s="23"/>
      <c r="W290" s="24">
        <f t="shared" si="33"/>
        <v>0</v>
      </c>
      <c r="X290" s="23" cm="1">
        <f t="array" ref="X290">IFERROR(INDEX(ejecuciones[Column1.ejecutado],MATCH(1,(ejecuciones[Column1.codigoIndicador]=A290)*(ejecuciones[periodo avance]="Marzo"),0)),0)</f>
        <v>0</v>
      </c>
      <c r="Y290" s="23" cm="1">
        <f t="array" ref="Y290">IFERROR(INDEX(ejecuciones[Column1.ejecutado],MATCH(1,(ejecuciones[Column1.codigoIndicador]=A290)*(ejecuciones[periodo avance]="Junio"),0)),0)</f>
        <v>0</v>
      </c>
      <c r="Z290" s="23" cm="1">
        <f t="array" ref="Z290">IFERROR(INDEX(ejecuciones[Column1.ejecutado],MATCH(1,(ejecuciones[Column1.codigoIndicador]=A290)*(ejecuciones[periodo avance]="Septiembre"),0)),0)</f>
        <v>0</v>
      </c>
      <c r="AA290" s="23" cm="1">
        <f t="array" ref="AA290">IFERROR(INDEX(ejecuciones[Column1.ejecutado],MATCH(1,(ejecuciones[Column1.codigoIndicador]=A290)*(ejecuciones[periodo avance]="Diciembre"),0)),0)</f>
        <v>0</v>
      </c>
      <c r="AB290" s="25">
        <f t="shared" si="34"/>
        <v>0</v>
      </c>
      <c r="AC290" s="24">
        <f t="shared" si="35"/>
        <v>0</v>
      </c>
      <c r="AD290" s="25">
        <f t="shared" si="36"/>
        <v>0</v>
      </c>
      <c r="AE290" s="24">
        <f t="shared" si="37"/>
        <v>0</v>
      </c>
      <c r="AF290" s="26">
        <f t="shared" si="38"/>
        <v>0</v>
      </c>
      <c r="AG290" s="27" cm="1">
        <f t="array" ref="AG290">IFERROR(INDEX(ejecuciones[Column1.presupuestoProyectado],MATCH(1,(ejecuciones[Column1.codigoIndicador]=A290)*(ejecuciones[Column1.fechaDiligenciamiento]=_xlfn.MAXIFS(ejecuciones[Column1.fechaDiligenciamiento],ejecuciones[Column1.codigoIndicador],A290)),0)),0)</f>
        <v>0</v>
      </c>
      <c r="AH290" s="28"/>
      <c r="AI290" s="29" cm="1">
        <f t="array" ref="AI290">IFERROR(INDEX(ejecuciones[Column1.presupuestoEjecutado],MATCH(1,(ejecuciones[Column1.codigoIndicador]=A290)*(ejecuciones[Column1.fechaDiligenciamiento]=_xlfn.MAXIFS(ejecuciones[Column1.fechaDiligenciamiento],ejecuciones[Column1.codigoIndicador],A290)),0)),0)</f>
        <v>0</v>
      </c>
      <c r="AJ290" s="26">
        <f t="shared" si="39"/>
        <v>0</v>
      </c>
    </row>
    <row r="291" spans="1:36" ht="43.5" x14ac:dyDescent="0.35">
      <c r="A291" s="17">
        <v>290</v>
      </c>
      <c r="B291" s="18" t="s">
        <v>749</v>
      </c>
      <c r="C291" s="18" t="s">
        <v>36</v>
      </c>
      <c r="D291" s="18" t="s">
        <v>720</v>
      </c>
      <c r="E291" s="18" t="s">
        <v>677</v>
      </c>
      <c r="F291" s="18">
        <v>3202</v>
      </c>
      <c r="G291" s="18" t="s">
        <v>613</v>
      </c>
      <c r="H291" s="18" t="s">
        <v>116</v>
      </c>
      <c r="I291" s="18">
        <v>338</v>
      </c>
      <c r="J291" s="18" t="s">
        <v>526</v>
      </c>
      <c r="K291" s="19">
        <v>3202006</v>
      </c>
      <c r="L291" s="20" t="s">
        <v>917</v>
      </c>
      <c r="M291" s="18" t="s">
        <v>1134</v>
      </c>
      <c r="N291" s="18" t="s">
        <v>1160</v>
      </c>
      <c r="O291" s="21">
        <v>186344</v>
      </c>
      <c r="P291" s="21">
        <v>2023</v>
      </c>
      <c r="Q291" s="21" t="s">
        <v>268</v>
      </c>
      <c r="R291" s="22">
        <v>75000</v>
      </c>
      <c r="S291" s="21">
        <v>225000</v>
      </c>
      <c r="T291" s="23"/>
      <c r="U291" s="24">
        <f t="shared" si="32"/>
        <v>0</v>
      </c>
      <c r="V291" s="23"/>
      <c r="W291" s="24">
        <f t="shared" si="33"/>
        <v>0</v>
      </c>
      <c r="X291" s="23" cm="1">
        <f t="array" ref="X291">IFERROR(INDEX(ejecuciones[Column1.ejecutado],MATCH(1,(ejecuciones[Column1.codigoIndicador]=A291)*(ejecuciones[periodo avance]="Marzo"),0)),0)</f>
        <v>0</v>
      </c>
      <c r="Y291" s="23" cm="1">
        <f t="array" ref="Y291">IFERROR(INDEX(ejecuciones[Column1.ejecutado],MATCH(1,(ejecuciones[Column1.codigoIndicador]=A291)*(ejecuciones[periodo avance]="Junio"),0)),0)</f>
        <v>0</v>
      </c>
      <c r="Z291" s="23" cm="1">
        <f t="array" ref="Z291">IFERROR(INDEX(ejecuciones[Column1.ejecutado],MATCH(1,(ejecuciones[Column1.codigoIndicador]=A291)*(ejecuciones[periodo avance]="Septiembre"),0)),0)</f>
        <v>0</v>
      </c>
      <c r="AA291" s="23" cm="1">
        <f t="array" ref="AA291">IFERROR(INDEX(ejecuciones[Column1.ejecutado],MATCH(1,(ejecuciones[Column1.codigoIndicador]=A291)*(ejecuciones[periodo avance]="Diciembre"),0)),0)</f>
        <v>0</v>
      </c>
      <c r="AB291" s="25">
        <f t="shared" si="34"/>
        <v>0</v>
      </c>
      <c r="AC291" s="24">
        <f t="shared" si="35"/>
        <v>0</v>
      </c>
      <c r="AD291" s="25">
        <f t="shared" si="36"/>
        <v>0</v>
      </c>
      <c r="AE291" s="24">
        <f t="shared" si="37"/>
        <v>0</v>
      </c>
      <c r="AF291" s="26">
        <f t="shared" si="38"/>
        <v>0</v>
      </c>
      <c r="AG291" s="27" cm="1">
        <f t="array" ref="AG291">IFERROR(INDEX(ejecuciones[Column1.presupuestoProyectado],MATCH(1,(ejecuciones[Column1.codigoIndicador]=A291)*(ejecuciones[Column1.fechaDiligenciamiento]=_xlfn.MAXIFS(ejecuciones[Column1.fechaDiligenciamiento],ejecuciones[Column1.codigoIndicador],A291)),0)),0)</f>
        <v>0</v>
      </c>
      <c r="AH291" s="28"/>
      <c r="AI291" s="29" cm="1">
        <f t="array" ref="AI291">IFERROR(INDEX(ejecuciones[Column1.presupuestoEjecutado],MATCH(1,(ejecuciones[Column1.codigoIndicador]=A291)*(ejecuciones[Column1.fechaDiligenciamiento]=_xlfn.MAXIFS(ejecuciones[Column1.fechaDiligenciamiento],ejecuciones[Column1.codigoIndicador],A291)),0)),0)</f>
        <v>0</v>
      </c>
      <c r="AJ291" s="26">
        <f t="shared" si="39"/>
        <v>0</v>
      </c>
    </row>
    <row r="292" spans="1:36" ht="58" x14ac:dyDescent="0.35">
      <c r="A292" s="17">
        <v>291</v>
      </c>
      <c r="B292" s="18" t="s">
        <v>749</v>
      </c>
      <c r="C292" s="18" t="s">
        <v>36</v>
      </c>
      <c r="D292" s="18" t="s">
        <v>720</v>
      </c>
      <c r="E292" s="18" t="s">
        <v>677</v>
      </c>
      <c r="F292" s="18">
        <v>3202</v>
      </c>
      <c r="G292" s="18" t="s">
        <v>613</v>
      </c>
      <c r="H292" s="18" t="s">
        <v>116</v>
      </c>
      <c r="I292" s="18">
        <v>339</v>
      </c>
      <c r="J292" s="18" t="s">
        <v>527</v>
      </c>
      <c r="K292" s="19">
        <v>3202014</v>
      </c>
      <c r="L292" s="20" t="s">
        <v>918</v>
      </c>
      <c r="M292" s="18" t="s">
        <v>1135</v>
      </c>
      <c r="N292" s="18" t="s">
        <v>1160</v>
      </c>
      <c r="O292" s="21">
        <v>6</v>
      </c>
      <c r="P292" s="21">
        <v>2023</v>
      </c>
      <c r="Q292" s="21" t="s">
        <v>267</v>
      </c>
      <c r="R292" s="22">
        <v>6</v>
      </c>
      <c r="S292" s="21">
        <v>18</v>
      </c>
      <c r="T292" s="23"/>
      <c r="U292" s="24">
        <f t="shared" si="32"/>
        <v>0</v>
      </c>
      <c r="V292" s="23"/>
      <c r="W292" s="24">
        <f t="shared" si="33"/>
        <v>0</v>
      </c>
      <c r="X292" s="23" cm="1">
        <f t="array" ref="X292">IFERROR(INDEX(ejecuciones[Column1.ejecutado],MATCH(1,(ejecuciones[Column1.codigoIndicador]=A292)*(ejecuciones[periodo avance]="Marzo"),0)),0)</f>
        <v>0</v>
      </c>
      <c r="Y292" s="23" cm="1">
        <f t="array" ref="Y292">IFERROR(INDEX(ejecuciones[Column1.ejecutado],MATCH(1,(ejecuciones[Column1.codigoIndicador]=A292)*(ejecuciones[periodo avance]="Junio"),0)),0)</f>
        <v>0</v>
      </c>
      <c r="Z292" s="23" cm="1">
        <f t="array" ref="Z292">IFERROR(INDEX(ejecuciones[Column1.ejecutado],MATCH(1,(ejecuciones[Column1.codigoIndicador]=A292)*(ejecuciones[periodo avance]="Septiembre"),0)),0)</f>
        <v>0</v>
      </c>
      <c r="AA292" s="23" cm="1">
        <f t="array" ref="AA292">IFERROR(INDEX(ejecuciones[Column1.ejecutado],MATCH(1,(ejecuciones[Column1.codigoIndicador]=A292)*(ejecuciones[periodo avance]="Diciembre"),0)),0)</f>
        <v>0</v>
      </c>
      <c r="AB292" s="25">
        <f t="shared" si="34"/>
        <v>0</v>
      </c>
      <c r="AC292" s="24">
        <f t="shared" si="35"/>
        <v>0</v>
      </c>
      <c r="AD292" s="25">
        <f t="shared" si="36"/>
        <v>0</v>
      </c>
      <c r="AE292" s="24">
        <f t="shared" si="37"/>
        <v>0</v>
      </c>
      <c r="AF292" s="26">
        <f t="shared" si="38"/>
        <v>0</v>
      </c>
      <c r="AG292" s="27" cm="1">
        <f t="array" ref="AG292">IFERROR(INDEX(ejecuciones[Column1.presupuestoProyectado],MATCH(1,(ejecuciones[Column1.codigoIndicador]=A292)*(ejecuciones[Column1.fechaDiligenciamiento]=_xlfn.MAXIFS(ejecuciones[Column1.fechaDiligenciamiento],ejecuciones[Column1.codigoIndicador],A292)),0)),0)</f>
        <v>0</v>
      </c>
      <c r="AH292" s="28"/>
      <c r="AI292" s="29" cm="1">
        <f t="array" ref="AI292">IFERROR(INDEX(ejecuciones[Column1.presupuestoEjecutado],MATCH(1,(ejecuciones[Column1.codigoIndicador]=A292)*(ejecuciones[Column1.fechaDiligenciamiento]=_xlfn.MAXIFS(ejecuciones[Column1.fechaDiligenciamiento],ejecuciones[Column1.codigoIndicador],A292)),0)),0)</f>
        <v>0</v>
      </c>
      <c r="AJ292" s="26">
        <f t="shared" si="39"/>
        <v>0</v>
      </c>
    </row>
    <row r="293" spans="1:36" ht="72.5" x14ac:dyDescent="0.35">
      <c r="A293" s="17">
        <v>292</v>
      </c>
      <c r="B293" s="18" t="s">
        <v>749</v>
      </c>
      <c r="C293" s="18" t="s">
        <v>36</v>
      </c>
      <c r="D293" s="18" t="s">
        <v>720</v>
      </c>
      <c r="E293" s="18" t="s">
        <v>677</v>
      </c>
      <c r="F293" s="18">
        <v>3202</v>
      </c>
      <c r="G293" s="18" t="s">
        <v>613</v>
      </c>
      <c r="H293" s="18" t="s">
        <v>116</v>
      </c>
      <c r="I293" s="18">
        <v>340</v>
      </c>
      <c r="J293" s="18" t="s">
        <v>528</v>
      </c>
      <c r="K293" s="19">
        <v>3202043</v>
      </c>
      <c r="L293" s="20" t="s">
        <v>919</v>
      </c>
      <c r="M293" s="18" t="s">
        <v>1136</v>
      </c>
      <c r="N293" s="18" t="s">
        <v>1160</v>
      </c>
      <c r="O293" s="21">
        <v>1</v>
      </c>
      <c r="P293" s="21">
        <v>2014</v>
      </c>
      <c r="Q293" s="21" t="s">
        <v>269</v>
      </c>
      <c r="R293" s="22">
        <v>0.33</v>
      </c>
      <c r="S293" s="21">
        <v>1</v>
      </c>
      <c r="T293" s="23"/>
      <c r="U293" s="24">
        <f t="shared" si="32"/>
        <v>0</v>
      </c>
      <c r="V293" s="23"/>
      <c r="W293" s="24">
        <f t="shared" si="33"/>
        <v>0</v>
      </c>
      <c r="X293" s="23" cm="1">
        <f t="array" ref="X293">IFERROR(INDEX(ejecuciones[Column1.ejecutado],MATCH(1,(ejecuciones[Column1.codigoIndicador]=A293)*(ejecuciones[periodo avance]="Marzo"),0)),0)</f>
        <v>0</v>
      </c>
      <c r="Y293" s="23" cm="1">
        <f t="array" ref="Y293">IFERROR(INDEX(ejecuciones[Column1.ejecutado],MATCH(1,(ejecuciones[Column1.codigoIndicador]=A293)*(ejecuciones[periodo avance]="Junio"),0)),0)</f>
        <v>0</v>
      </c>
      <c r="Z293" s="23" cm="1">
        <f t="array" ref="Z293">IFERROR(INDEX(ejecuciones[Column1.ejecutado],MATCH(1,(ejecuciones[Column1.codigoIndicador]=A293)*(ejecuciones[periodo avance]="Septiembre"),0)),0)</f>
        <v>0</v>
      </c>
      <c r="AA293" s="23" cm="1">
        <f t="array" ref="AA293">IFERROR(INDEX(ejecuciones[Column1.ejecutado],MATCH(1,(ejecuciones[Column1.codigoIndicador]=A293)*(ejecuciones[periodo avance]="Diciembre"),0)),0)</f>
        <v>0</v>
      </c>
      <c r="AB293" s="25">
        <f t="shared" si="34"/>
        <v>0</v>
      </c>
      <c r="AC293" s="24">
        <f t="shared" si="35"/>
        <v>0</v>
      </c>
      <c r="AD293" s="25">
        <f t="shared" si="36"/>
        <v>0</v>
      </c>
      <c r="AE293" s="24">
        <f t="shared" si="37"/>
        <v>0</v>
      </c>
      <c r="AF293" s="26">
        <f t="shared" si="38"/>
        <v>0</v>
      </c>
      <c r="AG293" s="27" cm="1">
        <f t="array" ref="AG293">IFERROR(INDEX(ejecuciones[Column1.presupuestoProyectado],MATCH(1,(ejecuciones[Column1.codigoIndicador]=A293)*(ejecuciones[Column1.fechaDiligenciamiento]=_xlfn.MAXIFS(ejecuciones[Column1.fechaDiligenciamiento],ejecuciones[Column1.codigoIndicador],A293)),0)),0)</f>
        <v>0</v>
      </c>
      <c r="AH293" s="28"/>
      <c r="AI293" s="29" cm="1">
        <f t="array" ref="AI293">IFERROR(INDEX(ejecuciones[Column1.presupuestoEjecutado],MATCH(1,(ejecuciones[Column1.codigoIndicador]=A293)*(ejecuciones[Column1.fechaDiligenciamiento]=_xlfn.MAXIFS(ejecuciones[Column1.fechaDiligenciamiento],ejecuciones[Column1.codigoIndicador],A293)),0)),0)</f>
        <v>0</v>
      </c>
      <c r="AJ293" s="26">
        <f t="shared" si="39"/>
        <v>0</v>
      </c>
    </row>
    <row r="294" spans="1:36" ht="43.5" x14ac:dyDescent="0.35">
      <c r="A294" s="17">
        <v>293</v>
      </c>
      <c r="B294" s="18" t="s">
        <v>749</v>
      </c>
      <c r="C294" s="18" t="s">
        <v>36</v>
      </c>
      <c r="D294" s="18" t="s">
        <v>720</v>
      </c>
      <c r="E294" s="18" t="s">
        <v>677</v>
      </c>
      <c r="F294" s="18">
        <v>3201</v>
      </c>
      <c r="G294" s="18" t="s">
        <v>614</v>
      </c>
      <c r="H294" s="18" t="s">
        <v>116</v>
      </c>
      <c r="I294" s="18">
        <v>341</v>
      </c>
      <c r="J294" s="18" t="s">
        <v>529</v>
      </c>
      <c r="K294" s="19">
        <v>3201003</v>
      </c>
      <c r="L294" s="20" t="s">
        <v>920</v>
      </c>
      <c r="M294" s="18" t="s">
        <v>1137</v>
      </c>
      <c r="N294" s="18" t="s">
        <v>1160</v>
      </c>
      <c r="O294" s="21">
        <v>21</v>
      </c>
      <c r="P294" s="21">
        <v>2023</v>
      </c>
      <c r="Q294" s="21" t="s">
        <v>270</v>
      </c>
      <c r="R294" s="22">
        <v>13</v>
      </c>
      <c r="S294" s="21">
        <v>44</v>
      </c>
      <c r="T294" s="23"/>
      <c r="U294" s="24">
        <f t="shared" si="32"/>
        <v>0</v>
      </c>
      <c r="V294" s="23"/>
      <c r="W294" s="24">
        <f t="shared" si="33"/>
        <v>0</v>
      </c>
      <c r="X294" s="23" cm="1">
        <f t="array" ref="X294">IFERROR(INDEX(ejecuciones[Column1.ejecutado],MATCH(1,(ejecuciones[Column1.codigoIndicador]=A294)*(ejecuciones[periodo avance]="Marzo"),0)),0)</f>
        <v>0</v>
      </c>
      <c r="Y294" s="23" cm="1">
        <f t="array" ref="Y294">IFERROR(INDEX(ejecuciones[Column1.ejecutado],MATCH(1,(ejecuciones[Column1.codigoIndicador]=A294)*(ejecuciones[periodo avance]="Junio"),0)),0)</f>
        <v>0</v>
      </c>
      <c r="Z294" s="23" cm="1">
        <f t="array" ref="Z294">IFERROR(INDEX(ejecuciones[Column1.ejecutado],MATCH(1,(ejecuciones[Column1.codigoIndicador]=A294)*(ejecuciones[periodo avance]="Septiembre"),0)),0)</f>
        <v>0</v>
      </c>
      <c r="AA294" s="23" cm="1">
        <f t="array" ref="AA294">IFERROR(INDEX(ejecuciones[Column1.ejecutado],MATCH(1,(ejecuciones[Column1.codigoIndicador]=A294)*(ejecuciones[periodo avance]="Diciembre"),0)),0)</f>
        <v>0</v>
      </c>
      <c r="AB294" s="25">
        <f t="shared" si="34"/>
        <v>0</v>
      </c>
      <c r="AC294" s="24">
        <f t="shared" si="35"/>
        <v>0</v>
      </c>
      <c r="AD294" s="25">
        <f t="shared" si="36"/>
        <v>0</v>
      </c>
      <c r="AE294" s="24">
        <f t="shared" si="37"/>
        <v>0</v>
      </c>
      <c r="AF294" s="26">
        <f t="shared" si="38"/>
        <v>0</v>
      </c>
      <c r="AG294" s="27" cm="1">
        <f t="array" ref="AG294">IFERROR(INDEX(ejecuciones[Column1.presupuestoProyectado],MATCH(1,(ejecuciones[Column1.codigoIndicador]=A294)*(ejecuciones[Column1.fechaDiligenciamiento]=_xlfn.MAXIFS(ejecuciones[Column1.fechaDiligenciamiento],ejecuciones[Column1.codigoIndicador],A294)),0)),0)</f>
        <v>0</v>
      </c>
      <c r="AH294" s="28"/>
      <c r="AI294" s="29" cm="1">
        <f t="array" ref="AI294">IFERROR(INDEX(ejecuciones[Column1.presupuestoEjecutado],MATCH(1,(ejecuciones[Column1.codigoIndicador]=A294)*(ejecuciones[Column1.fechaDiligenciamiento]=_xlfn.MAXIFS(ejecuciones[Column1.fechaDiligenciamiento],ejecuciones[Column1.codigoIndicador],A294)),0)),0)</f>
        <v>0</v>
      </c>
      <c r="AJ294" s="26">
        <f t="shared" si="39"/>
        <v>0</v>
      </c>
    </row>
    <row r="295" spans="1:36" ht="58" x14ac:dyDescent="0.35">
      <c r="A295" s="17">
        <v>294</v>
      </c>
      <c r="B295" s="18" t="s">
        <v>749</v>
      </c>
      <c r="C295" s="18" t="s">
        <v>36</v>
      </c>
      <c r="D295" s="18" t="s">
        <v>720</v>
      </c>
      <c r="E295" s="18" t="s">
        <v>677</v>
      </c>
      <c r="F295" s="18">
        <v>3201</v>
      </c>
      <c r="G295" s="18" t="s">
        <v>615</v>
      </c>
      <c r="H295" s="18" t="s">
        <v>116</v>
      </c>
      <c r="I295" s="18">
        <v>342</v>
      </c>
      <c r="J295" s="18" t="s">
        <v>530</v>
      </c>
      <c r="K295" s="19">
        <v>3201009</v>
      </c>
      <c r="L295" s="20" t="s">
        <v>921</v>
      </c>
      <c r="M295" s="18" t="s">
        <v>1138</v>
      </c>
      <c r="N295" s="18" t="s">
        <v>1160</v>
      </c>
      <c r="O295" s="21">
        <v>35</v>
      </c>
      <c r="P295" s="21">
        <v>2023</v>
      </c>
      <c r="Q295" s="21" t="s">
        <v>270</v>
      </c>
      <c r="R295" s="22">
        <v>13</v>
      </c>
      <c r="S295" s="21">
        <v>44</v>
      </c>
      <c r="T295" s="23"/>
      <c r="U295" s="24">
        <f t="shared" si="32"/>
        <v>0</v>
      </c>
      <c r="V295" s="23"/>
      <c r="W295" s="24">
        <f t="shared" si="33"/>
        <v>0</v>
      </c>
      <c r="X295" s="23" cm="1">
        <f t="array" ref="X295">IFERROR(INDEX(ejecuciones[Column1.ejecutado],MATCH(1,(ejecuciones[Column1.codigoIndicador]=A295)*(ejecuciones[periodo avance]="Marzo"),0)),0)</f>
        <v>1</v>
      </c>
      <c r="Y295" s="23" cm="1">
        <f t="array" ref="Y295">IFERROR(INDEX(ejecuciones[Column1.ejecutado],MATCH(1,(ejecuciones[Column1.codigoIndicador]=A295)*(ejecuciones[periodo avance]="Junio"),0)),0)</f>
        <v>4</v>
      </c>
      <c r="Z295" s="23" cm="1">
        <f t="array" ref="Z295">IFERROR(INDEX(ejecuciones[Column1.ejecutado],MATCH(1,(ejecuciones[Column1.codigoIndicador]=A295)*(ejecuciones[periodo avance]="Septiembre"),0)),0)</f>
        <v>0</v>
      </c>
      <c r="AA295" s="23" cm="1">
        <f t="array" ref="AA295">IFERROR(INDEX(ejecuciones[Column1.ejecutado],MATCH(1,(ejecuciones[Column1.codigoIndicador]=A295)*(ejecuciones[periodo avance]="Diciembre"),0)),0)</f>
        <v>0</v>
      </c>
      <c r="AB295" s="25">
        <f t="shared" si="34"/>
        <v>5</v>
      </c>
      <c r="AC295" s="24">
        <f t="shared" si="35"/>
        <v>0.11363636363636363</v>
      </c>
      <c r="AD295" s="25">
        <f t="shared" si="36"/>
        <v>5</v>
      </c>
      <c r="AE295" s="24">
        <f t="shared" si="37"/>
        <v>0.38461538461538464</v>
      </c>
      <c r="AF295" s="26">
        <f t="shared" si="38"/>
        <v>0.11363636363636363</v>
      </c>
      <c r="AG295" s="27" cm="1">
        <f t="array" ref="AG295">IFERROR(INDEX(ejecuciones[Column1.presupuestoProyectado],MATCH(1,(ejecuciones[Column1.codigoIndicador]=A295)*(ejecuciones[Column1.fechaDiligenciamiento]=_xlfn.MAXIFS(ejecuciones[Column1.fechaDiligenciamiento],ejecuciones[Column1.codigoIndicador],A295)),0)),0)</f>
        <v>0</v>
      </c>
      <c r="AH295" s="28"/>
      <c r="AI295" s="29" cm="1">
        <f t="array" ref="AI295">IFERROR(INDEX(ejecuciones[Column1.presupuestoEjecutado],MATCH(1,(ejecuciones[Column1.codigoIndicador]=A295)*(ejecuciones[Column1.fechaDiligenciamiento]=_xlfn.MAXIFS(ejecuciones[Column1.fechaDiligenciamiento],ejecuciones[Column1.codigoIndicador],A295)),0)),0)</f>
        <v>0</v>
      </c>
      <c r="AJ295" s="26">
        <f t="shared" si="39"/>
        <v>0</v>
      </c>
    </row>
    <row r="296" spans="1:36" ht="58" x14ac:dyDescent="0.35">
      <c r="A296" s="17">
        <v>295</v>
      </c>
      <c r="B296" s="18" t="s">
        <v>749</v>
      </c>
      <c r="C296" s="18" t="s">
        <v>36</v>
      </c>
      <c r="D296" s="18" t="s">
        <v>721</v>
      </c>
      <c r="E296" s="18" t="s">
        <v>678</v>
      </c>
      <c r="F296" s="18">
        <v>3206</v>
      </c>
      <c r="G296" s="18" t="s">
        <v>616</v>
      </c>
      <c r="H296" s="18" t="s">
        <v>116</v>
      </c>
      <c r="I296" s="18">
        <v>343</v>
      </c>
      <c r="J296" s="18" t="s">
        <v>531</v>
      </c>
      <c r="K296" s="19">
        <v>3206003</v>
      </c>
      <c r="L296" s="20" t="s">
        <v>922</v>
      </c>
      <c r="M296" s="18" t="s">
        <v>1139</v>
      </c>
      <c r="N296" s="18" t="s">
        <v>1160</v>
      </c>
      <c r="O296" s="21">
        <v>0</v>
      </c>
      <c r="P296" s="21" t="s">
        <v>28</v>
      </c>
      <c r="Q296" s="21" t="s">
        <v>28</v>
      </c>
      <c r="R296" s="22">
        <v>1</v>
      </c>
      <c r="S296" s="21">
        <v>2</v>
      </c>
      <c r="T296" s="23"/>
      <c r="U296" s="24">
        <f t="shared" si="32"/>
        <v>0</v>
      </c>
      <c r="V296" s="23"/>
      <c r="W296" s="24">
        <f t="shared" si="33"/>
        <v>0</v>
      </c>
      <c r="X296" s="23" cm="1">
        <f t="array" ref="X296">IFERROR(INDEX(ejecuciones[Column1.ejecutado],MATCH(1,(ejecuciones[Column1.codigoIndicador]=A296)*(ejecuciones[periodo avance]="Marzo"),0)),0)</f>
        <v>0</v>
      </c>
      <c r="Y296" s="23" cm="1">
        <f t="array" ref="Y296">IFERROR(INDEX(ejecuciones[Column1.ejecutado],MATCH(1,(ejecuciones[Column1.codigoIndicador]=A296)*(ejecuciones[periodo avance]="Junio"),0)),0)</f>
        <v>0</v>
      </c>
      <c r="Z296" s="23" cm="1">
        <f t="array" ref="Z296">IFERROR(INDEX(ejecuciones[Column1.ejecutado],MATCH(1,(ejecuciones[Column1.codigoIndicador]=A296)*(ejecuciones[periodo avance]="Septiembre"),0)),0)</f>
        <v>0</v>
      </c>
      <c r="AA296" s="23" cm="1">
        <f t="array" ref="AA296">IFERROR(INDEX(ejecuciones[Column1.ejecutado],MATCH(1,(ejecuciones[Column1.codigoIndicador]=A296)*(ejecuciones[periodo avance]="Diciembre"),0)),0)</f>
        <v>0</v>
      </c>
      <c r="AB296" s="25">
        <f t="shared" si="34"/>
        <v>0</v>
      </c>
      <c r="AC296" s="24">
        <f t="shared" si="35"/>
        <v>0</v>
      </c>
      <c r="AD296" s="25">
        <f t="shared" si="36"/>
        <v>0</v>
      </c>
      <c r="AE296" s="24">
        <f t="shared" si="37"/>
        <v>0</v>
      </c>
      <c r="AF296" s="26">
        <f t="shared" si="38"/>
        <v>0</v>
      </c>
      <c r="AG296" s="27" cm="1">
        <f t="array" ref="AG296">IFERROR(INDEX(ejecuciones[Column1.presupuestoProyectado],MATCH(1,(ejecuciones[Column1.codigoIndicador]=A296)*(ejecuciones[Column1.fechaDiligenciamiento]=_xlfn.MAXIFS(ejecuciones[Column1.fechaDiligenciamiento],ejecuciones[Column1.codigoIndicador],A296)),0)),0)</f>
        <v>0</v>
      </c>
      <c r="AH296" s="28"/>
      <c r="AI296" s="29" cm="1">
        <f t="array" ref="AI296">IFERROR(INDEX(ejecuciones[Column1.presupuestoEjecutado],MATCH(1,(ejecuciones[Column1.codigoIndicador]=A296)*(ejecuciones[Column1.fechaDiligenciamiento]=_xlfn.MAXIFS(ejecuciones[Column1.fechaDiligenciamiento],ejecuciones[Column1.codigoIndicador],A296)),0)),0)</f>
        <v>0</v>
      </c>
      <c r="AJ296" s="26">
        <f t="shared" si="39"/>
        <v>0</v>
      </c>
    </row>
    <row r="297" spans="1:36" ht="72.5" x14ac:dyDescent="0.35">
      <c r="A297" s="17">
        <v>296</v>
      </c>
      <c r="B297" s="18" t="s">
        <v>749</v>
      </c>
      <c r="C297" s="18" t="s">
        <v>36</v>
      </c>
      <c r="D297" s="18" t="s">
        <v>721</v>
      </c>
      <c r="E297" s="18" t="s">
        <v>678</v>
      </c>
      <c r="F297" s="18">
        <v>3206</v>
      </c>
      <c r="G297" s="18" t="s">
        <v>616</v>
      </c>
      <c r="H297" s="18" t="s">
        <v>116</v>
      </c>
      <c r="I297" s="18">
        <v>344</v>
      </c>
      <c r="J297" s="18" t="s">
        <v>532</v>
      </c>
      <c r="K297" s="19">
        <v>3206005</v>
      </c>
      <c r="L297" s="20" t="s">
        <v>923</v>
      </c>
      <c r="M297" s="18" t="s">
        <v>1140</v>
      </c>
      <c r="N297" s="18" t="s">
        <v>1160</v>
      </c>
      <c r="O297" s="21">
        <v>1</v>
      </c>
      <c r="P297" s="21">
        <v>2023</v>
      </c>
      <c r="Q297" s="21" t="s">
        <v>270</v>
      </c>
      <c r="R297" s="22">
        <v>0.33</v>
      </c>
      <c r="S297" s="21">
        <v>2</v>
      </c>
      <c r="T297" s="23"/>
      <c r="U297" s="24">
        <f t="shared" si="32"/>
        <v>0</v>
      </c>
      <c r="V297" s="23"/>
      <c r="W297" s="24">
        <f t="shared" si="33"/>
        <v>0</v>
      </c>
      <c r="X297" s="23" cm="1">
        <f t="array" ref="X297">IFERROR(INDEX(ejecuciones[Column1.ejecutado],MATCH(1,(ejecuciones[Column1.codigoIndicador]=A297)*(ejecuciones[periodo avance]="Marzo"),0)),0)</f>
        <v>0</v>
      </c>
      <c r="Y297" s="23" cm="1">
        <f t="array" ref="Y297">IFERROR(INDEX(ejecuciones[Column1.ejecutado],MATCH(1,(ejecuciones[Column1.codigoIndicador]=A297)*(ejecuciones[periodo avance]="Junio"),0)),0)</f>
        <v>0</v>
      </c>
      <c r="Z297" s="23" cm="1">
        <f t="array" ref="Z297">IFERROR(INDEX(ejecuciones[Column1.ejecutado],MATCH(1,(ejecuciones[Column1.codigoIndicador]=A297)*(ejecuciones[periodo avance]="Septiembre"),0)),0)</f>
        <v>0</v>
      </c>
      <c r="AA297" s="23" cm="1">
        <f t="array" ref="AA297">IFERROR(INDEX(ejecuciones[Column1.ejecutado],MATCH(1,(ejecuciones[Column1.codigoIndicador]=A297)*(ejecuciones[periodo avance]="Diciembre"),0)),0)</f>
        <v>0</v>
      </c>
      <c r="AB297" s="25">
        <f t="shared" si="34"/>
        <v>0</v>
      </c>
      <c r="AC297" s="24">
        <f t="shared" si="35"/>
        <v>0</v>
      </c>
      <c r="AD297" s="25">
        <f t="shared" si="36"/>
        <v>0</v>
      </c>
      <c r="AE297" s="24">
        <f t="shared" si="37"/>
        <v>0</v>
      </c>
      <c r="AF297" s="26">
        <f t="shared" si="38"/>
        <v>0</v>
      </c>
      <c r="AG297" s="27" cm="1">
        <f t="array" ref="AG297">IFERROR(INDEX(ejecuciones[Column1.presupuestoProyectado],MATCH(1,(ejecuciones[Column1.codigoIndicador]=A297)*(ejecuciones[Column1.fechaDiligenciamiento]=_xlfn.MAXIFS(ejecuciones[Column1.fechaDiligenciamiento],ejecuciones[Column1.codigoIndicador],A297)),0)),0)</f>
        <v>0</v>
      </c>
      <c r="AH297" s="28"/>
      <c r="AI297" s="29" cm="1">
        <f t="array" ref="AI297">IFERROR(INDEX(ejecuciones[Column1.presupuestoEjecutado],MATCH(1,(ejecuciones[Column1.codigoIndicador]=A297)*(ejecuciones[Column1.fechaDiligenciamiento]=_xlfn.MAXIFS(ejecuciones[Column1.fechaDiligenciamiento],ejecuciones[Column1.codigoIndicador],A297)),0)),0)</f>
        <v>0</v>
      </c>
      <c r="AJ297" s="26">
        <f t="shared" si="39"/>
        <v>0</v>
      </c>
    </row>
    <row r="298" spans="1:36" ht="43.5" x14ac:dyDescent="0.35">
      <c r="A298" s="17">
        <v>297</v>
      </c>
      <c r="B298" s="18" t="s">
        <v>749</v>
      </c>
      <c r="C298" s="18" t="s">
        <v>36</v>
      </c>
      <c r="D298" s="18" t="s">
        <v>722</v>
      </c>
      <c r="E298" s="18" t="s">
        <v>678</v>
      </c>
      <c r="F298" s="18">
        <v>3203</v>
      </c>
      <c r="G298" s="18" t="s">
        <v>617</v>
      </c>
      <c r="H298" s="18" t="s">
        <v>116</v>
      </c>
      <c r="I298" s="18">
        <v>345</v>
      </c>
      <c r="J298" s="18" t="s">
        <v>533</v>
      </c>
      <c r="K298" s="19">
        <v>3203033</v>
      </c>
      <c r="L298" s="20" t="s">
        <v>924</v>
      </c>
      <c r="M298" s="18" t="s">
        <v>1141</v>
      </c>
      <c r="N298" s="18" t="s">
        <v>1160</v>
      </c>
      <c r="O298" s="21">
        <v>1</v>
      </c>
      <c r="P298" s="21">
        <v>2023</v>
      </c>
      <c r="Q298" s="21" t="s">
        <v>270</v>
      </c>
      <c r="R298" s="22">
        <v>1</v>
      </c>
      <c r="S298" s="21">
        <v>2</v>
      </c>
      <c r="T298" s="23"/>
      <c r="U298" s="24">
        <f t="shared" si="32"/>
        <v>0</v>
      </c>
      <c r="V298" s="23"/>
      <c r="W298" s="24">
        <f t="shared" si="33"/>
        <v>0</v>
      </c>
      <c r="X298" s="23" cm="1">
        <f t="array" ref="X298">IFERROR(INDEX(ejecuciones[Column1.ejecutado],MATCH(1,(ejecuciones[Column1.codigoIndicador]=A298)*(ejecuciones[periodo avance]="Marzo"),0)),0)</f>
        <v>0</v>
      </c>
      <c r="Y298" s="23" cm="1">
        <f t="array" ref="Y298">IFERROR(INDEX(ejecuciones[Column1.ejecutado],MATCH(1,(ejecuciones[Column1.codigoIndicador]=A298)*(ejecuciones[periodo avance]="Junio"),0)),0)</f>
        <v>0</v>
      </c>
      <c r="Z298" s="23" cm="1">
        <f t="array" ref="Z298">IFERROR(INDEX(ejecuciones[Column1.ejecutado],MATCH(1,(ejecuciones[Column1.codigoIndicador]=A298)*(ejecuciones[periodo avance]="Septiembre"),0)),0)</f>
        <v>0</v>
      </c>
      <c r="AA298" s="23" cm="1">
        <f t="array" ref="AA298">IFERROR(INDEX(ejecuciones[Column1.ejecutado],MATCH(1,(ejecuciones[Column1.codigoIndicador]=A298)*(ejecuciones[periodo avance]="Diciembre"),0)),0)</f>
        <v>0</v>
      </c>
      <c r="AB298" s="25">
        <f t="shared" si="34"/>
        <v>0</v>
      </c>
      <c r="AC298" s="24">
        <f t="shared" si="35"/>
        <v>0</v>
      </c>
      <c r="AD298" s="25">
        <f t="shared" si="36"/>
        <v>0</v>
      </c>
      <c r="AE298" s="24">
        <f t="shared" si="37"/>
        <v>0</v>
      </c>
      <c r="AF298" s="26">
        <f t="shared" si="38"/>
        <v>0</v>
      </c>
      <c r="AG298" s="27" cm="1">
        <f t="array" ref="AG298">IFERROR(INDEX(ejecuciones[Column1.presupuestoProyectado],MATCH(1,(ejecuciones[Column1.codigoIndicador]=A298)*(ejecuciones[Column1.fechaDiligenciamiento]=_xlfn.MAXIFS(ejecuciones[Column1.fechaDiligenciamiento],ejecuciones[Column1.codigoIndicador],A298)),0)),0)</f>
        <v>0</v>
      </c>
      <c r="AH298" s="28"/>
      <c r="AI298" s="29" cm="1">
        <f t="array" ref="AI298">IFERROR(INDEX(ejecuciones[Column1.presupuestoEjecutado],MATCH(1,(ejecuciones[Column1.codigoIndicador]=A298)*(ejecuciones[Column1.fechaDiligenciamiento]=_xlfn.MAXIFS(ejecuciones[Column1.fechaDiligenciamiento],ejecuciones[Column1.codigoIndicador],A298)),0)),0)</f>
        <v>0</v>
      </c>
      <c r="AJ298" s="26">
        <f t="shared" si="39"/>
        <v>0</v>
      </c>
    </row>
    <row r="299" spans="1:36" ht="58" x14ac:dyDescent="0.35">
      <c r="A299" s="17">
        <v>298</v>
      </c>
      <c r="B299" s="18" t="s">
        <v>749</v>
      </c>
      <c r="C299" s="18" t="s">
        <v>36</v>
      </c>
      <c r="D299" s="18" t="s">
        <v>723</v>
      </c>
      <c r="E299" s="18" t="s">
        <v>679</v>
      </c>
      <c r="F299" s="18">
        <v>4501</v>
      </c>
      <c r="G299" s="18" t="s">
        <v>593</v>
      </c>
      <c r="H299" s="18" t="s">
        <v>116</v>
      </c>
      <c r="I299" s="18">
        <v>347</v>
      </c>
      <c r="J299" s="18" t="s">
        <v>534</v>
      </c>
      <c r="K299" s="19">
        <v>4501061</v>
      </c>
      <c r="L299" s="20" t="s">
        <v>925</v>
      </c>
      <c r="M299" s="18" t="s">
        <v>1142</v>
      </c>
      <c r="N299" s="18" t="s">
        <v>1160</v>
      </c>
      <c r="O299" s="21">
        <v>3000</v>
      </c>
      <c r="P299" s="21">
        <v>2023</v>
      </c>
      <c r="Q299" s="21" t="s">
        <v>271</v>
      </c>
      <c r="R299" s="22">
        <v>3000</v>
      </c>
      <c r="S299" s="21">
        <v>12000</v>
      </c>
      <c r="T299" s="23"/>
      <c r="U299" s="24">
        <f t="shared" si="32"/>
        <v>0</v>
      </c>
      <c r="V299" s="23"/>
      <c r="W299" s="24">
        <f t="shared" si="33"/>
        <v>0</v>
      </c>
      <c r="X299" s="23" cm="1">
        <f t="array" ref="X299">IFERROR(INDEX(ejecuciones[Column1.ejecutado],MATCH(1,(ejecuciones[Column1.codigoIndicador]=A299)*(ejecuciones[periodo avance]="Marzo"),0)),0)</f>
        <v>605</v>
      </c>
      <c r="Y299" s="23" cm="1">
        <f t="array" ref="Y299">IFERROR(INDEX(ejecuciones[Column1.ejecutado],MATCH(1,(ejecuciones[Column1.codigoIndicador]=A299)*(ejecuciones[periodo avance]="Junio"),0)),0)</f>
        <v>919</v>
      </c>
      <c r="Z299" s="23" cm="1">
        <f t="array" ref="Z299">IFERROR(INDEX(ejecuciones[Column1.ejecutado],MATCH(1,(ejecuciones[Column1.codigoIndicador]=A299)*(ejecuciones[periodo avance]="Septiembre"),0)),0)</f>
        <v>0</v>
      </c>
      <c r="AA299" s="23" cm="1">
        <f t="array" ref="AA299">IFERROR(INDEX(ejecuciones[Column1.ejecutado],MATCH(1,(ejecuciones[Column1.codigoIndicador]=A299)*(ejecuciones[periodo avance]="Diciembre"),0)),0)</f>
        <v>0</v>
      </c>
      <c r="AB299" s="25">
        <f t="shared" si="34"/>
        <v>1524</v>
      </c>
      <c r="AC299" s="24">
        <f t="shared" si="35"/>
        <v>0.127</v>
      </c>
      <c r="AD299" s="25">
        <f t="shared" si="36"/>
        <v>1524</v>
      </c>
      <c r="AE299" s="24">
        <f t="shared" si="37"/>
        <v>0.50800000000000001</v>
      </c>
      <c r="AF299" s="26">
        <f t="shared" si="38"/>
        <v>0.127</v>
      </c>
      <c r="AG299" s="27" cm="1">
        <f t="array" ref="AG299">IFERROR(INDEX(ejecuciones[Column1.presupuestoProyectado],MATCH(1,(ejecuciones[Column1.codigoIndicador]=A299)*(ejecuciones[Column1.fechaDiligenciamiento]=_xlfn.MAXIFS(ejecuciones[Column1.fechaDiligenciamiento],ejecuciones[Column1.codigoIndicador],A299)),0)),0)</f>
        <v>1300000</v>
      </c>
      <c r="AH299" s="28"/>
      <c r="AI299" s="29" cm="1">
        <f t="array" ref="AI299">IFERROR(INDEX(ejecuciones[Column1.presupuestoEjecutado],MATCH(1,(ejecuciones[Column1.codigoIndicador]=A299)*(ejecuciones[Column1.fechaDiligenciamiento]=_xlfn.MAXIFS(ejecuciones[Column1.fechaDiligenciamiento],ejecuciones[Column1.codigoIndicador],A299)),0)),0)</f>
        <v>643790500</v>
      </c>
      <c r="AJ299" s="26">
        <f t="shared" si="39"/>
        <v>495.22346153846155</v>
      </c>
    </row>
    <row r="300" spans="1:36" ht="58" x14ac:dyDescent="0.35">
      <c r="A300" s="17">
        <v>299</v>
      </c>
      <c r="B300" s="18" t="s">
        <v>749</v>
      </c>
      <c r="C300" s="18" t="s">
        <v>36</v>
      </c>
      <c r="D300" s="18" t="s">
        <v>723</v>
      </c>
      <c r="E300" s="18" t="s">
        <v>679</v>
      </c>
      <c r="F300" s="18">
        <v>3208</v>
      </c>
      <c r="G300" s="18" t="s">
        <v>618</v>
      </c>
      <c r="H300" s="18" t="s">
        <v>116</v>
      </c>
      <c r="I300" s="18">
        <v>348</v>
      </c>
      <c r="J300" s="18" t="s">
        <v>535</v>
      </c>
      <c r="K300" s="19">
        <v>3208008</v>
      </c>
      <c r="L300" s="20" t="s">
        <v>926</v>
      </c>
      <c r="M300" s="18" t="s">
        <v>1143</v>
      </c>
      <c r="N300" s="18" t="s">
        <v>1160</v>
      </c>
      <c r="O300" s="21">
        <v>4</v>
      </c>
      <c r="P300" s="21">
        <v>2023</v>
      </c>
      <c r="Q300" s="21" t="s">
        <v>270</v>
      </c>
      <c r="R300" s="22">
        <v>0.33</v>
      </c>
      <c r="S300" s="21">
        <v>1</v>
      </c>
      <c r="T300" s="23"/>
      <c r="U300" s="24">
        <f t="shared" si="32"/>
        <v>0</v>
      </c>
      <c r="V300" s="23"/>
      <c r="W300" s="24">
        <f t="shared" si="33"/>
        <v>0</v>
      </c>
      <c r="X300" s="23" cm="1">
        <f t="array" ref="X300">IFERROR(INDEX(ejecuciones[Column1.ejecutado],MATCH(1,(ejecuciones[Column1.codigoIndicador]=A300)*(ejecuciones[periodo avance]="Marzo"),0)),0)</f>
        <v>0</v>
      </c>
      <c r="Y300" s="23" cm="1">
        <f t="array" ref="Y300">IFERROR(INDEX(ejecuciones[Column1.ejecutado],MATCH(1,(ejecuciones[Column1.codigoIndicador]=A300)*(ejecuciones[periodo avance]="Junio"),0)),0)</f>
        <v>0</v>
      </c>
      <c r="Z300" s="23" cm="1">
        <f t="array" ref="Z300">IFERROR(INDEX(ejecuciones[Column1.ejecutado],MATCH(1,(ejecuciones[Column1.codigoIndicador]=A300)*(ejecuciones[periodo avance]="Septiembre"),0)),0)</f>
        <v>0</v>
      </c>
      <c r="AA300" s="23" cm="1">
        <f t="array" ref="AA300">IFERROR(INDEX(ejecuciones[Column1.ejecutado],MATCH(1,(ejecuciones[Column1.codigoIndicador]=A300)*(ejecuciones[periodo avance]="Diciembre"),0)),0)</f>
        <v>0</v>
      </c>
      <c r="AB300" s="25">
        <f t="shared" si="34"/>
        <v>0</v>
      </c>
      <c r="AC300" s="24">
        <f t="shared" si="35"/>
        <v>0</v>
      </c>
      <c r="AD300" s="25">
        <f t="shared" si="36"/>
        <v>0</v>
      </c>
      <c r="AE300" s="24">
        <f t="shared" si="37"/>
        <v>0</v>
      </c>
      <c r="AF300" s="26">
        <f t="shared" si="38"/>
        <v>0</v>
      </c>
      <c r="AG300" s="27" cm="1">
        <f t="array" ref="AG300">IFERROR(INDEX(ejecuciones[Column1.presupuestoProyectado],MATCH(1,(ejecuciones[Column1.codigoIndicador]=A300)*(ejecuciones[Column1.fechaDiligenciamiento]=_xlfn.MAXIFS(ejecuciones[Column1.fechaDiligenciamiento],ejecuciones[Column1.codigoIndicador],A300)),0)),0)</f>
        <v>0</v>
      </c>
      <c r="AH300" s="28"/>
      <c r="AI300" s="29" cm="1">
        <f t="array" ref="AI300">IFERROR(INDEX(ejecuciones[Column1.presupuestoEjecutado],MATCH(1,(ejecuciones[Column1.codigoIndicador]=A300)*(ejecuciones[Column1.fechaDiligenciamiento]=_xlfn.MAXIFS(ejecuciones[Column1.fechaDiligenciamiento],ejecuciones[Column1.codigoIndicador],A300)),0)),0)</f>
        <v>0</v>
      </c>
      <c r="AJ300" s="26">
        <f t="shared" si="39"/>
        <v>0</v>
      </c>
    </row>
    <row r="301" spans="1:36" ht="58" x14ac:dyDescent="0.35">
      <c r="A301" s="17">
        <v>300</v>
      </c>
      <c r="B301" s="18" t="s">
        <v>749</v>
      </c>
      <c r="C301" s="18" t="s">
        <v>31</v>
      </c>
      <c r="D301" s="18" t="s">
        <v>724</v>
      </c>
      <c r="E301" s="18" t="s">
        <v>680</v>
      </c>
      <c r="F301" s="18">
        <v>4599</v>
      </c>
      <c r="G301" s="18" t="s">
        <v>570</v>
      </c>
      <c r="H301" s="18" t="s">
        <v>557</v>
      </c>
      <c r="I301" s="18">
        <v>349</v>
      </c>
      <c r="J301" s="18" t="s">
        <v>536</v>
      </c>
      <c r="K301" s="19">
        <v>4599032</v>
      </c>
      <c r="L301" s="20" t="s">
        <v>755</v>
      </c>
      <c r="M301" s="18" t="s">
        <v>944</v>
      </c>
      <c r="N301" s="18" t="s">
        <v>1160</v>
      </c>
      <c r="O301" s="21">
        <v>0</v>
      </c>
      <c r="P301" s="21" t="s">
        <v>210</v>
      </c>
      <c r="Q301" s="21" t="s">
        <v>210</v>
      </c>
      <c r="R301" s="22">
        <v>2</v>
      </c>
      <c r="S301" s="21">
        <v>2</v>
      </c>
      <c r="T301" s="23"/>
      <c r="U301" s="24">
        <f t="shared" si="32"/>
        <v>0</v>
      </c>
      <c r="V301" s="23"/>
      <c r="W301" s="24">
        <f t="shared" si="33"/>
        <v>0</v>
      </c>
      <c r="X301" s="23" cm="1">
        <f t="array" ref="X301">IFERROR(INDEX(ejecuciones[Column1.ejecutado],MATCH(1,(ejecuciones[Column1.codigoIndicador]=A301)*(ejecuciones[periodo avance]="Marzo"),0)),0)</f>
        <v>0</v>
      </c>
      <c r="Y301" s="23" cm="1">
        <f t="array" ref="Y301">IFERROR(INDEX(ejecuciones[Column1.ejecutado],MATCH(1,(ejecuciones[Column1.codigoIndicador]=A301)*(ejecuciones[periodo avance]="Junio"),0)),0)</f>
        <v>0</v>
      </c>
      <c r="Z301" s="23" cm="1">
        <f t="array" ref="Z301">IFERROR(INDEX(ejecuciones[Column1.ejecutado],MATCH(1,(ejecuciones[Column1.codigoIndicador]=A301)*(ejecuciones[periodo avance]="Septiembre"),0)),0)</f>
        <v>0</v>
      </c>
      <c r="AA301" s="23" cm="1">
        <f t="array" ref="AA301">IFERROR(INDEX(ejecuciones[Column1.ejecutado],MATCH(1,(ejecuciones[Column1.codigoIndicador]=A301)*(ejecuciones[periodo avance]="Diciembre"),0)),0)</f>
        <v>0</v>
      </c>
      <c r="AB301" s="25">
        <f t="shared" si="34"/>
        <v>0</v>
      </c>
      <c r="AC301" s="24">
        <f t="shared" si="35"/>
        <v>0</v>
      </c>
      <c r="AD301" s="25">
        <f t="shared" si="36"/>
        <v>0</v>
      </c>
      <c r="AE301" s="24">
        <f t="shared" si="37"/>
        <v>0</v>
      </c>
      <c r="AF301" s="26">
        <f t="shared" si="38"/>
        <v>0</v>
      </c>
      <c r="AG301" s="27" cm="1">
        <f t="array" ref="AG301">IFERROR(INDEX(ejecuciones[Column1.presupuestoProyectado],MATCH(1,(ejecuciones[Column1.codigoIndicador]=A301)*(ejecuciones[Column1.fechaDiligenciamiento]=_xlfn.MAXIFS(ejecuciones[Column1.fechaDiligenciamiento],ejecuciones[Column1.codigoIndicador],A301)),0)),0)</f>
        <v>0</v>
      </c>
      <c r="AH301" s="28"/>
      <c r="AI301" s="29" cm="1">
        <f t="array" ref="AI301">IFERROR(INDEX(ejecuciones[Column1.presupuestoEjecutado],MATCH(1,(ejecuciones[Column1.codigoIndicador]=A301)*(ejecuciones[Column1.fechaDiligenciamiento]=_xlfn.MAXIFS(ejecuciones[Column1.fechaDiligenciamiento],ejecuciones[Column1.codigoIndicador],A301)),0)),0)</f>
        <v>0</v>
      </c>
      <c r="AJ301" s="26">
        <f t="shared" si="39"/>
        <v>0</v>
      </c>
    </row>
    <row r="302" spans="1:36" ht="58" x14ac:dyDescent="0.35">
      <c r="A302" s="17">
        <v>301</v>
      </c>
      <c r="B302" s="18" t="s">
        <v>749</v>
      </c>
      <c r="C302" s="18" t="s">
        <v>31</v>
      </c>
      <c r="D302" s="18" t="s">
        <v>724</v>
      </c>
      <c r="E302" s="18" t="s">
        <v>675</v>
      </c>
      <c r="F302" s="18">
        <v>3502</v>
      </c>
      <c r="G302" s="18" t="s">
        <v>576</v>
      </c>
      <c r="H302" s="18" t="s">
        <v>117</v>
      </c>
      <c r="I302" s="18">
        <v>353</v>
      </c>
      <c r="J302" s="18" t="s">
        <v>537</v>
      </c>
      <c r="K302" s="19">
        <v>1702038</v>
      </c>
      <c r="L302" s="20" t="s">
        <v>762</v>
      </c>
      <c r="M302" s="18" t="s">
        <v>1144</v>
      </c>
      <c r="N302" s="18" t="s">
        <v>1160</v>
      </c>
      <c r="O302" s="21">
        <v>0</v>
      </c>
      <c r="P302" s="21" t="s">
        <v>28</v>
      </c>
      <c r="Q302" s="21" t="s">
        <v>28</v>
      </c>
      <c r="R302" s="22">
        <v>2</v>
      </c>
      <c r="S302" s="21">
        <v>6</v>
      </c>
      <c r="T302" s="23"/>
      <c r="U302" s="24">
        <f t="shared" si="32"/>
        <v>0</v>
      </c>
      <c r="V302" s="23"/>
      <c r="W302" s="24">
        <f t="shared" si="33"/>
        <v>0</v>
      </c>
      <c r="X302" s="23" cm="1">
        <f t="array" ref="X302">IFERROR(INDEX(ejecuciones[Column1.ejecutado],MATCH(1,(ejecuciones[Column1.codigoIndicador]=A302)*(ejecuciones[periodo avance]="Marzo"),0)),0)</f>
        <v>1</v>
      </c>
      <c r="Y302" s="23" cm="1">
        <f t="array" ref="Y302">IFERROR(INDEX(ejecuciones[Column1.ejecutado],MATCH(1,(ejecuciones[Column1.codigoIndicador]=A302)*(ejecuciones[periodo avance]="Junio"),0)),0)</f>
        <v>67</v>
      </c>
      <c r="Z302" s="23" cm="1">
        <f t="array" ref="Z302">IFERROR(INDEX(ejecuciones[Column1.ejecutado],MATCH(1,(ejecuciones[Column1.codigoIndicador]=A302)*(ejecuciones[periodo avance]="Septiembre"),0)),0)</f>
        <v>0</v>
      </c>
      <c r="AA302" s="23" cm="1">
        <f t="array" ref="AA302">IFERROR(INDEX(ejecuciones[Column1.ejecutado],MATCH(1,(ejecuciones[Column1.codigoIndicador]=A302)*(ejecuciones[periodo avance]="Diciembre"),0)),0)</f>
        <v>0</v>
      </c>
      <c r="AB302" s="25">
        <f t="shared" si="34"/>
        <v>68</v>
      </c>
      <c r="AC302" s="24">
        <f t="shared" si="35"/>
        <v>11.333333333333334</v>
      </c>
      <c r="AD302" s="25">
        <f t="shared" si="36"/>
        <v>68</v>
      </c>
      <c r="AE302" s="24">
        <f t="shared" si="37"/>
        <v>34</v>
      </c>
      <c r="AF302" s="26">
        <f t="shared" si="38"/>
        <v>11.333333333333334</v>
      </c>
      <c r="AG302" s="27" cm="1">
        <f t="array" ref="AG302">IFERROR(INDEX(ejecuciones[Column1.presupuestoProyectado],MATCH(1,(ejecuciones[Column1.codigoIndicador]=A302)*(ejecuciones[Column1.fechaDiligenciamiento]=_xlfn.MAXIFS(ejecuciones[Column1.fechaDiligenciamiento],ejecuciones[Column1.codigoIndicador],A302)),0)),0)</f>
        <v>512000000</v>
      </c>
      <c r="AH302" s="28"/>
      <c r="AI302" s="29" cm="1">
        <f t="array" ref="AI302">IFERROR(INDEX(ejecuciones[Column1.presupuestoEjecutado],MATCH(1,(ejecuciones[Column1.codigoIndicador]=A302)*(ejecuciones[Column1.fechaDiligenciamiento]=_xlfn.MAXIFS(ejecuciones[Column1.fechaDiligenciamiento],ejecuciones[Column1.codigoIndicador],A302)),0)),0)</f>
        <v>469452000</v>
      </c>
      <c r="AJ302" s="26">
        <f t="shared" si="39"/>
        <v>0.9168984375</v>
      </c>
    </row>
    <row r="303" spans="1:36" ht="58" x14ac:dyDescent="0.35">
      <c r="A303" s="17">
        <v>302</v>
      </c>
      <c r="B303" s="18" t="s">
        <v>749</v>
      </c>
      <c r="C303" s="18" t="s">
        <v>31</v>
      </c>
      <c r="D303" s="18" t="s">
        <v>724</v>
      </c>
      <c r="E303" s="18" t="s">
        <v>681</v>
      </c>
      <c r="F303" s="18">
        <v>2022</v>
      </c>
      <c r="G303" s="18" t="s">
        <v>619</v>
      </c>
      <c r="H303" s="18" t="s">
        <v>117</v>
      </c>
      <c r="I303" s="18">
        <v>354</v>
      </c>
      <c r="J303" s="18" t="s">
        <v>538</v>
      </c>
      <c r="K303" s="19" t="s">
        <v>202</v>
      </c>
      <c r="L303" s="20" t="s">
        <v>927</v>
      </c>
      <c r="M303" s="18" t="s">
        <v>1145</v>
      </c>
      <c r="N303" s="18" t="s">
        <v>1160</v>
      </c>
      <c r="O303" s="21">
        <v>0</v>
      </c>
      <c r="P303" s="21" t="s">
        <v>28</v>
      </c>
      <c r="Q303" s="21" t="s">
        <v>28</v>
      </c>
      <c r="R303" s="22">
        <v>2</v>
      </c>
      <c r="S303" s="21">
        <v>5</v>
      </c>
      <c r="T303" s="23"/>
      <c r="U303" s="24">
        <f t="shared" si="32"/>
        <v>0</v>
      </c>
      <c r="V303" s="23"/>
      <c r="W303" s="24">
        <f t="shared" si="33"/>
        <v>0</v>
      </c>
      <c r="X303" s="23" cm="1">
        <f t="array" ref="X303">IFERROR(INDEX(ejecuciones[Column1.ejecutado],MATCH(1,(ejecuciones[Column1.codigoIndicador]=A303)*(ejecuciones[periodo avance]="Marzo"),0)),0)</f>
        <v>0</v>
      </c>
      <c r="Y303" s="23" cm="1">
        <f t="array" ref="Y303">IFERROR(INDEX(ejecuciones[Column1.ejecutado],MATCH(1,(ejecuciones[Column1.codigoIndicador]=A303)*(ejecuciones[periodo avance]="Junio"),0)),0)</f>
        <v>0</v>
      </c>
      <c r="Z303" s="23" cm="1">
        <f t="array" ref="Z303">IFERROR(INDEX(ejecuciones[Column1.ejecutado],MATCH(1,(ejecuciones[Column1.codigoIndicador]=A303)*(ejecuciones[periodo avance]="Septiembre"),0)),0)</f>
        <v>0</v>
      </c>
      <c r="AA303" s="23" cm="1">
        <f t="array" ref="AA303">IFERROR(INDEX(ejecuciones[Column1.ejecutado],MATCH(1,(ejecuciones[Column1.codigoIndicador]=A303)*(ejecuciones[periodo avance]="Diciembre"),0)),0)</f>
        <v>0</v>
      </c>
      <c r="AB303" s="25">
        <f t="shared" si="34"/>
        <v>0</v>
      </c>
      <c r="AC303" s="24">
        <f t="shared" si="35"/>
        <v>0</v>
      </c>
      <c r="AD303" s="25">
        <f t="shared" si="36"/>
        <v>0</v>
      </c>
      <c r="AE303" s="24">
        <f t="shared" si="37"/>
        <v>0</v>
      </c>
      <c r="AF303" s="26">
        <f t="shared" si="38"/>
        <v>0</v>
      </c>
      <c r="AG303" s="27" cm="1">
        <f t="array" ref="AG303">IFERROR(INDEX(ejecuciones[Column1.presupuestoProyectado],MATCH(1,(ejecuciones[Column1.codigoIndicador]=A303)*(ejecuciones[Column1.fechaDiligenciamiento]=_xlfn.MAXIFS(ejecuciones[Column1.fechaDiligenciamiento],ejecuciones[Column1.codigoIndicador],A303)),0)),0)</f>
        <v>0</v>
      </c>
      <c r="AH303" s="28"/>
      <c r="AI303" s="29" cm="1">
        <f t="array" ref="AI303">IFERROR(INDEX(ejecuciones[Column1.presupuestoEjecutado],MATCH(1,(ejecuciones[Column1.codigoIndicador]=A303)*(ejecuciones[Column1.fechaDiligenciamiento]=_xlfn.MAXIFS(ejecuciones[Column1.fechaDiligenciamiento],ejecuciones[Column1.codigoIndicador],A303)),0)),0)</f>
        <v>0</v>
      </c>
      <c r="AJ303" s="26">
        <f t="shared" si="39"/>
        <v>0</v>
      </c>
    </row>
    <row r="304" spans="1:36" ht="58" x14ac:dyDescent="0.35">
      <c r="A304" s="17">
        <v>303</v>
      </c>
      <c r="B304" s="18" t="s">
        <v>749</v>
      </c>
      <c r="C304" s="18" t="s">
        <v>31</v>
      </c>
      <c r="D304" s="18" t="s">
        <v>724</v>
      </c>
      <c r="E304" s="18" t="s">
        <v>682</v>
      </c>
      <c r="F304" s="18">
        <v>3502</v>
      </c>
      <c r="G304" s="18" t="s">
        <v>620</v>
      </c>
      <c r="H304" s="18" t="s">
        <v>117</v>
      </c>
      <c r="I304" s="18">
        <v>355</v>
      </c>
      <c r="J304" s="18" t="s">
        <v>539</v>
      </c>
      <c r="K304" s="19" t="s">
        <v>203</v>
      </c>
      <c r="L304" s="20" t="s">
        <v>928</v>
      </c>
      <c r="M304" s="18" t="s">
        <v>1146</v>
      </c>
      <c r="N304" s="18" t="s">
        <v>1160</v>
      </c>
      <c r="O304" s="21">
        <v>0</v>
      </c>
      <c r="P304" s="21" t="s">
        <v>28</v>
      </c>
      <c r="Q304" s="21" t="s">
        <v>28</v>
      </c>
      <c r="R304" s="22">
        <v>75</v>
      </c>
      <c r="S304" s="21">
        <v>150</v>
      </c>
      <c r="T304" s="23"/>
      <c r="U304" s="24">
        <f t="shared" si="32"/>
        <v>0</v>
      </c>
      <c r="V304" s="23"/>
      <c r="W304" s="24">
        <f t="shared" si="33"/>
        <v>0</v>
      </c>
      <c r="X304" s="23" cm="1">
        <f t="array" ref="X304">IFERROR(INDEX(ejecuciones[Column1.ejecutado],MATCH(1,(ejecuciones[Column1.codigoIndicador]=A304)*(ejecuciones[periodo avance]="Marzo"),0)),0)</f>
        <v>0</v>
      </c>
      <c r="Y304" s="23" cm="1">
        <f t="array" ref="Y304">IFERROR(INDEX(ejecuciones[Column1.ejecutado],MATCH(1,(ejecuciones[Column1.codigoIndicador]=A304)*(ejecuciones[periodo avance]="Junio"),0)),0)</f>
        <v>0</v>
      </c>
      <c r="Z304" s="23" cm="1">
        <f t="array" ref="Z304">IFERROR(INDEX(ejecuciones[Column1.ejecutado],MATCH(1,(ejecuciones[Column1.codigoIndicador]=A304)*(ejecuciones[periodo avance]="Septiembre"),0)),0)</f>
        <v>0</v>
      </c>
      <c r="AA304" s="23" cm="1">
        <f t="array" ref="AA304">IFERROR(INDEX(ejecuciones[Column1.ejecutado],MATCH(1,(ejecuciones[Column1.codigoIndicador]=A304)*(ejecuciones[periodo avance]="Diciembre"),0)),0)</f>
        <v>0</v>
      </c>
      <c r="AB304" s="25">
        <f t="shared" si="34"/>
        <v>0</v>
      </c>
      <c r="AC304" s="24">
        <f t="shared" si="35"/>
        <v>0</v>
      </c>
      <c r="AD304" s="25">
        <f t="shared" si="36"/>
        <v>0</v>
      </c>
      <c r="AE304" s="24">
        <f t="shared" si="37"/>
        <v>0</v>
      </c>
      <c r="AF304" s="26">
        <f t="shared" si="38"/>
        <v>0</v>
      </c>
      <c r="AG304" s="27" cm="1">
        <f t="array" ref="AG304">IFERROR(INDEX(ejecuciones[Column1.presupuestoProyectado],MATCH(1,(ejecuciones[Column1.codigoIndicador]=A304)*(ejecuciones[Column1.fechaDiligenciamiento]=_xlfn.MAXIFS(ejecuciones[Column1.fechaDiligenciamiento],ejecuciones[Column1.codigoIndicador],A304)),0)),0)</f>
        <v>0</v>
      </c>
      <c r="AH304" s="28"/>
      <c r="AI304" s="29" cm="1">
        <f t="array" ref="AI304">IFERROR(INDEX(ejecuciones[Column1.presupuestoEjecutado],MATCH(1,(ejecuciones[Column1.codigoIndicador]=A304)*(ejecuciones[Column1.fechaDiligenciamiento]=_xlfn.MAXIFS(ejecuciones[Column1.fechaDiligenciamiento],ejecuciones[Column1.codigoIndicador],A304)),0)),0)</f>
        <v>0</v>
      </c>
      <c r="AJ304" s="26">
        <f t="shared" si="39"/>
        <v>0</v>
      </c>
    </row>
    <row r="305" spans="1:36" ht="58" x14ac:dyDescent="0.35">
      <c r="A305" s="17">
        <v>304</v>
      </c>
      <c r="B305" s="18" t="s">
        <v>749</v>
      </c>
      <c r="C305" s="18" t="s">
        <v>31</v>
      </c>
      <c r="D305" s="18" t="s">
        <v>725</v>
      </c>
      <c r="E305" s="18" t="s">
        <v>683</v>
      </c>
      <c r="F305" s="18">
        <v>3502</v>
      </c>
      <c r="G305" s="18" t="s">
        <v>620</v>
      </c>
      <c r="H305" s="18" t="s">
        <v>117</v>
      </c>
      <c r="I305" s="18">
        <v>356</v>
      </c>
      <c r="J305" s="18" t="s">
        <v>540</v>
      </c>
      <c r="K305" s="19">
        <v>3502015</v>
      </c>
      <c r="L305" s="20" t="s">
        <v>929</v>
      </c>
      <c r="M305" s="18" t="s">
        <v>1147</v>
      </c>
      <c r="N305" s="18" t="s">
        <v>1160</v>
      </c>
      <c r="O305" s="21">
        <v>0</v>
      </c>
      <c r="P305" s="21" t="s">
        <v>28</v>
      </c>
      <c r="Q305" s="21" t="s">
        <v>28</v>
      </c>
      <c r="R305" s="22">
        <v>30</v>
      </c>
      <c r="S305" s="21">
        <v>100</v>
      </c>
      <c r="T305" s="23"/>
      <c r="U305" s="24">
        <f t="shared" si="32"/>
        <v>0</v>
      </c>
      <c r="V305" s="23"/>
      <c r="W305" s="24">
        <f t="shared" si="33"/>
        <v>0</v>
      </c>
      <c r="X305" s="23" cm="1">
        <f t="array" ref="X305">IFERROR(INDEX(ejecuciones[Column1.ejecutado],MATCH(1,(ejecuciones[Column1.codigoIndicador]=A305)*(ejecuciones[periodo avance]="Marzo"),0)),0)</f>
        <v>0</v>
      </c>
      <c r="Y305" s="23" cm="1">
        <f t="array" ref="Y305">IFERROR(INDEX(ejecuciones[Column1.ejecutado],MATCH(1,(ejecuciones[Column1.codigoIndicador]=A305)*(ejecuciones[periodo avance]="Junio"),0)),0)</f>
        <v>0</v>
      </c>
      <c r="Z305" s="23" cm="1">
        <f t="array" ref="Z305">IFERROR(INDEX(ejecuciones[Column1.ejecutado],MATCH(1,(ejecuciones[Column1.codigoIndicador]=A305)*(ejecuciones[periodo avance]="Septiembre"),0)),0)</f>
        <v>0</v>
      </c>
      <c r="AA305" s="23" cm="1">
        <f t="array" ref="AA305">IFERROR(INDEX(ejecuciones[Column1.ejecutado],MATCH(1,(ejecuciones[Column1.codigoIndicador]=A305)*(ejecuciones[periodo avance]="Diciembre"),0)),0)</f>
        <v>0</v>
      </c>
      <c r="AB305" s="25">
        <f t="shared" si="34"/>
        <v>0</v>
      </c>
      <c r="AC305" s="24">
        <f t="shared" si="35"/>
        <v>0</v>
      </c>
      <c r="AD305" s="25">
        <f t="shared" si="36"/>
        <v>0</v>
      </c>
      <c r="AE305" s="24">
        <f t="shared" si="37"/>
        <v>0</v>
      </c>
      <c r="AF305" s="26">
        <f t="shared" si="38"/>
        <v>0</v>
      </c>
      <c r="AG305" s="27" cm="1">
        <f t="array" ref="AG305">IFERROR(INDEX(ejecuciones[Column1.presupuestoProyectado],MATCH(1,(ejecuciones[Column1.codigoIndicador]=A305)*(ejecuciones[Column1.fechaDiligenciamiento]=_xlfn.MAXIFS(ejecuciones[Column1.fechaDiligenciamiento],ejecuciones[Column1.codigoIndicador],A305)),0)),0)</f>
        <v>0</v>
      </c>
      <c r="AH305" s="28"/>
      <c r="AI305" s="29" cm="1">
        <f t="array" ref="AI305">IFERROR(INDEX(ejecuciones[Column1.presupuestoEjecutado],MATCH(1,(ejecuciones[Column1.codigoIndicador]=A305)*(ejecuciones[Column1.fechaDiligenciamiento]=_xlfn.MAXIFS(ejecuciones[Column1.fechaDiligenciamiento],ejecuciones[Column1.codigoIndicador],A305)),0)),0)</f>
        <v>0</v>
      </c>
      <c r="AJ305" s="26">
        <f t="shared" si="39"/>
        <v>0</v>
      </c>
    </row>
    <row r="306" spans="1:36" ht="58" x14ac:dyDescent="0.35">
      <c r="A306" s="17">
        <v>305</v>
      </c>
      <c r="B306" s="18" t="s">
        <v>749</v>
      </c>
      <c r="C306" s="18" t="s">
        <v>31</v>
      </c>
      <c r="D306" s="18" t="s">
        <v>726</v>
      </c>
      <c r="E306" s="18" t="s">
        <v>684</v>
      </c>
      <c r="F306" s="18">
        <v>3602</v>
      </c>
      <c r="G306" s="18" t="s">
        <v>621</v>
      </c>
      <c r="H306" s="18" t="s">
        <v>117</v>
      </c>
      <c r="I306" s="18">
        <v>357</v>
      </c>
      <c r="J306" s="18" t="s">
        <v>541</v>
      </c>
      <c r="K306" s="19">
        <v>3603002</v>
      </c>
      <c r="L306" s="20" t="s">
        <v>930</v>
      </c>
      <c r="M306" s="18" t="s">
        <v>1146</v>
      </c>
      <c r="N306" s="18" t="s">
        <v>1160</v>
      </c>
      <c r="O306" s="21">
        <v>0</v>
      </c>
      <c r="P306" s="21" t="s">
        <v>28</v>
      </c>
      <c r="Q306" s="21" t="s">
        <v>28</v>
      </c>
      <c r="R306" s="22">
        <v>100</v>
      </c>
      <c r="S306" s="21">
        <v>250</v>
      </c>
      <c r="T306" s="23"/>
      <c r="U306" s="24">
        <f t="shared" si="32"/>
        <v>0</v>
      </c>
      <c r="V306" s="23"/>
      <c r="W306" s="24">
        <f t="shared" si="33"/>
        <v>0</v>
      </c>
      <c r="X306" s="23" cm="1">
        <f t="array" ref="X306">IFERROR(INDEX(ejecuciones[Column1.ejecutado],MATCH(1,(ejecuciones[Column1.codigoIndicador]=A306)*(ejecuciones[periodo avance]="Marzo"),0)),0)</f>
        <v>41</v>
      </c>
      <c r="Y306" s="23" cm="1">
        <f t="array" ref="Y306">IFERROR(INDEX(ejecuciones[Column1.ejecutado],MATCH(1,(ejecuciones[Column1.codigoIndicador]=A306)*(ejecuciones[periodo avance]="Junio"),0)),0)</f>
        <v>0</v>
      </c>
      <c r="Z306" s="23" cm="1">
        <f t="array" ref="Z306">IFERROR(INDEX(ejecuciones[Column1.ejecutado],MATCH(1,(ejecuciones[Column1.codigoIndicador]=A306)*(ejecuciones[periodo avance]="Septiembre"),0)),0)</f>
        <v>0</v>
      </c>
      <c r="AA306" s="23" cm="1">
        <f t="array" ref="AA306">IFERROR(INDEX(ejecuciones[Column1.ejecutado],MATCH(1,(ejecuciones[Column1.codigoIndicador]=A306)*(ejecuciones[periodo avance]="Diciembre"),0)),0)</f>
        <v>0</v>
      </c>
      <c r="AB306" s="25">
        <f t="shared" si="34"/>
        <v>41</v>
      </c>
      <c r="AC306" s="24">
        <f t="shared" si="35"/>
        <v>0.16400000000000001</v>
      </c>
      <c r="AD306" s="25">
        <f t="shared" si="36"/>
        <v>41</v>
      </c>
      <c r="AE306" s="24">
        <f t="shared" si="37"/>
        <v>0.41</v>
      </c>
      <c r="AF306" s="26">
        <f t="shared" si="38"/>
        <v>0.16400000000000001</v>
      </c>
      <c r="AG306" s="27" cm="1">
        <f t="array" ref="AG306">IFERROR(INDEX(ejecuciones[Column1.presupuestoProyectado],MATCH(1,(ejecuciones[Column1.codigoIndicador]=A306)*(ejecuciones[Column1.fechaDiligenciamiento]=_xlfn.MAXIFS(ejecuciones[Column1.fechaDiligenciamiento],ejecuciones[Column1.codigoIndicador],A306)),0)),0)</f>
        <v>0</v>
      </c>
      <c r="AH306" s="28"/>
      <c r="AI306" s="29" cm="1">
        <f t="array" ref="AI306">IFERROR(INDEX(ejecuciones[Column1.presupuestoEjecutado],MATCH(1,(ejecuciones[Column1.codigoIndicador]=A306)*(ejecuciones[Column1.fechaDiligenciamiento]=_xlfn.MAXIFS(ejecuciones[Column1.fechaDiligenciamiento],ejecuciones[Column1.codigoIndicador],A306)),0)),0)</f>
        <v>0</v>
      </c>
      <c r="AJ306" s="26">
        <f t="shared" si="39"/>
        <v>0</v>
      </c>
    </row>
    <row r="307" spans="1:36" ht="58" x14ac:dyDescent="0.35">
      <c r="A307" s="17">
        <v>306</v>
      </c>
      <c r="B307" s="18" t="s">
        <v>749</v>
      </c>
      <c r="C307" s="18" t="s">
        <v>31</v>
      </c>
      <c r="D307" s="18" t="s">
        <v>724</v>
      </c>
      <c r="E307" s="18" t="s">
        <v>685</v>
      </c>
      <c r="F307" s="18">
        <v>3903</v>
      </c>
      <c r="G307" s="18" t="s">
        <v>622</v>
      </c>
      <c r="H307" s="18" t="s">
        <v>117</v>
      </c>
      <c r="I307" s="18">
        <v>358</v>
      </c>
      <c r="J307" s="18" t="s">
        <v>542</v>
      </c>
      <c r="K307" s="19">
        <v>3903002</v>
      </c>
      <c r="L307" s="20" t="s">
        <v>931</v>
      </c>
      <c r="M307" s="18" t="s">
        <v>1148</v>
      </c>
      <c r="N307" s="18" t="s">
        <v>1160</v>
      </c>
      <c r="O307" s="21">
        <v>0</v>
      </c>
      <c r="P307" s="21" t="s">
        <v>28</v>
      </c>
      <c r="Q307" s="21" t="s">
        <v>28</v>
      </c>
      <c r="R307" s="22">
        <v>10</v>
      </c>
      <c r="S307" s="21">
        <v>20</v>
      </c>
      <c r="T307" s="23"/>
      <c r="U307" s="24">
        <f t="shared" si="32"/>
        <v>0</v>
      </c>
      <c r="V307" s="23"/>
      <c r="W307" s="24">
        <f t="shared" si="33"/>
        <v>0</v>
      </c>
      <c r="X307" s="23" cm="1">
        <f t="array" ref="X307">IFERROR(INDEX(ejecuciones[Column1.ejecutado],MATCH(1,(ejecuciones[Column1.codigoIndicador]=A307)*(ejecuciones[periodo avance]="Marzo"),0)),0)</f>
        <v>0</v>
      </c>
      <c r="Y307" s="23" cm="1">
        <f t="array" ref="Y307">IFERROR(INDEX(ejecuciones[Column1.ejecutado],MATCH(1,(ejecuciones[Column1.codigoIndicador]=A307)*(ejecuciones[periodo avance]="Junio"),0)),0)</f>
        <v>0</v>
      </c>
      <c r="Z307" s="23" cm="1">
        <f t="array" ref="Z307">IFERROR(INDEX(ejecuciones[Column1.ejecutado],MATCH(1,(ejecuciones[Column1.codigoIndicador]=A307)*(ejecuciones[periodo avance]="Septiembre"),0)),0)</f>
        <v>0</v>
      </c>
      <c r="AA307" s="23" cm="1">
        <f t="array" ref="AA307">IFERROR(INDEX(ejecuciones[Column1.ejecutado],MATCH(1,(ejecuciones[Column1.codigoIndicador]=A307)*(ejecuciones[periodo avance]="Diciembre"),0)),0)</f>
        <v>0</v>
      </c>
      <c r="AB307" s="25">
        <f t="shared" si="34"/>
        <v>0</v>
      </c>
      <c r="AC307" s="24">
        <f t="shared" si="35"/>
        <v>0</v>
      </c>
      <c r="AD307" s="25">
        <f t="shared" si="36"/>
        <v>0</v>
      </c>
      <c r="AE307" s="24">
        <f t="shared" si="37"/>
        <v>0</v>
      </c>
      <c r="AF307" s="26">
        <f t="shared" si="38"/>
        <v>0</v>
      </c>
      <c r="AG307" s="27" cm="1">
        <f t="array" ref="AG307">IFERROR(INDEX(ejecuciones[Column1.presupuestoProyectado],MATCH(1,(ejecuciones[Column1.codigoIndicador]=A307)*(ejecuciones[Column1.fechaDiligenciamiento]=_xlfn.MAXIFS(ejecuciones[Column1.fechaDiligenciamiento],ejecuciones[Column1.codigoIndicador],A307)),0)),0)</f>
        <v>0</v>
      </c>
      <c r="AH307" s="28"/>
      <c r="AI307" s="29" cm="1">
        <f t="array" ref="AI307">IFERROR(INDEX(ejecuciones[Column1.presupuestoEjecutado],MATCH(1,(ejecuciones[Column1.codigoIndicador]=A307)*(ejecuciones[Column1.fechaDiligenciamiento]=_xlfn.MAXIFS(ejecuciones[Column1.fechaDiligenciamiento],ejecuciones[Column1.codigoIndicador],A307)),0)),0)</f>
        <v>0</v>
      </c>
      <c r="AJ307" s="26">
        <f t="shared" si="39"/>
        <v>0</v>
      </c>
    </row>
    <row r="308" spans="1:36" ht="58" x14ac:dyDescent="0.35">
      <c r="A308" s="17">
        <v>307</v>
      </c>
      <c r="B308" s="18" t="s">
        <v>749</v>
      </c>
      <c r="C308" s="18" t="s">
        <v>31</v>
      </c>
      <c r="D308" s="18" t="s">
        <v>724</v>
      </c>
      <c r="E308" s="18" t="s">
        <v>685</v>
      </c>
      <c r="F308" s="18">
        <v>3903</v>
      </c>
      <c r="G308" s="18" t="s">
        <v>622</v>
      </c>
      <c r="H308" s="18" t="s">
        <v>117</v>
      </c>
      <c r="I308" s="18">
        <v>359</v>
      </c>
      <c r="J308" s="18" t="s">
        <v>543</v>
      </c>
      <c r="K308" s="19">
        <v>3903002</v>
      </c>
      <c r="L308" s="20" t="s">
        <v>931</v>
      </c>
      <c r="M308" s="18" t="s">
        <v>1149</v>
      </c>
      <c r="N308" s="18" t="s">
        <v>1160</v>
      </c>
      <c r="O308" s="21">
        <v>0</v>
      </c>
      <c r="P308" s="21" t="s">
        <v>28</v>
      </c>
      <c r="Q308" s="21" t="s">
        <v>28</v>
      </c>
      <c r="R308" s="22">
        <v>1</v>
      </c>
      <c r="S308" s="21">
        <v>1</v>
      </c>
      <c r="T308" s="23"/>
      <c r="U308" s="24">
        <f t="shared" si="32"/>
        <v>0</v>
      </c>
      <c r="V308" s="23"/>
      <c r="W308" s="24">
        <f t="shared" si="33"/>
        <v>0</v>
      </c>
      <c r="X308" s="23" cm="1">
        <f t="array" ref="X308">IFERROR(INDEX(ejecuciones[Column1.ejecutado],MATCH(1,(ejecuciones[Column1.codigoIndicador]=A308)*(ejecuciones[periodo avance]="Marzo"),0)),0)</f>
        <v>0</v>
      </c>
      <c r="Y308" s="23" cm="1">
        <f t="array" ref="Y308">IFERROR(INDEX(ejecuciones[Column1.ejecutado],MATCH(1,(ejecuciones[Column1.codigoIndicador]=A308)*(ejecuciones[periodo avance]="Junio"),0)),0)</f>
        <v>0</v>
      </c>
      <c r="Z308" s="23" cm="1">
        <f t="array" ref="Z308">IFERROR(INDEX(ejecuciones[Column1.ejecutado],MATCH(1,(ejecuciones[Column1.codigoIndicador]=A308)*(ejecuciones[periodo avance]="Septiembre"),0)),0)</f>
        <v>0</v>
      </c>
      <c r="AA308" s="23" cm="1">
        <f t="array" ref="AA308">IFERROR(INDEX(ejecuciones[Column1.ejecutado],MATCH(1,(ejecuciones[Column1.codigoIndicador]=A308)*(ejecuciones[periodo avance]="Diciembre"),0)),0)</f>
        <v>0</v>
      </c>
      <c r="AB308" s="25">
        <f t="shared" si="34"/>
        <v>0</v>
      </c>
      <c r="AC308" s="24">
        <f t="shared" si="35"/>
        <v>0</v>
      </c>
      <c r="AD308" s="25">
        <f t="shared" si="36"/>
        <v>0</v>
      </c>
      <c r="AE308" s="24">
        <f t="shared" si="37"/>
        <v>0</v>
      </c>
      <c r="AF308" s="26">
        <f t="shared" si="38"/>
        <v>0</v>
      </c>
      <c r="AG308" s="27" cm="1">
        <f t="array" ref="AG308">IFERROR(INDEX(ejecuciones[Column1.presupuestoProyectado],MATCH(1,(ejecuciones[Column1.codigoIndicador]=A308)*(ejecuciones[Column1.fechaDiligenciamiento]=_xlfn.MAXIFS(ejecuciones[Column1.fechaDiligenciamiento],ejecuciones[Column1.codigoIndicador],A308)),0)),0)</f>
        <v>0</v>
      </c>
      <c r="AH308" s="28"/>
      <c r="AI308" s="29" cm="1">
        <f t="array" ref="AI308">IFERROR(INDEX(ejecuciones[Column1.presupuestoEjecutado],MATCH(1,(ejecuciones[Column1.codigoIndicador]=A308)*(ejecuciones[Column1.fechaDiligenciamiento]=_xlfn.MAXIFS(ejecuciones[Column1.fechaDiligenciamiento],ejecuciones[Column1.codigoIndicador],A308)),0)),0)</f>
        <v>0</v>
      </c>
      <c r="AJ308" s="26">
        <f t="shared" si="39"/>
        <v>0</v>
      </c>
    </row>
    <row r="309" spans="1:36" ht="58" x14ac:dyDescent="0.35">
      <c r="A309" s="17">
        <v>308</v>
      </c>
      <c r="B309" s="18" t="s">
        <v>749</v>
      </c>
      <c r="C309" s="18" t="s">
        <v>31</v>
      </c>
      <c r="D309" s="18" t="s">
        <v>727</v>
      </c>
      <c r="E309" s="18" t="s">
        <v>680</v>
      </c>
      <c r="F309" s="18">
        <v>3602</v>
      </c>
      <c r="G309" s="18" t="s">
        <v>621</v>
      </c>
      <c r="H309" s="18" t="s">
        <v>117</v>
      </c>
      <c r="I309" s="18">
        <v>360</v>
      </c>
      <c r="J309" s="18" t="s">
        <v>544</v>
      </c>
      <c r="K309" s="19">
        <v>3602013</v>
      </c>
      <c r="L309" s="20" t="s">
        <v>932</v>
      </c>
      <c r="M309" s="18" t="s">
        <v>1150</v>
      </c>
      <c r="N309" s="18" t="s">
        <v>1160</v>
      </c>
      <c r="O309" s="21">
        <v>0</v>
      </c>
      <c r="P309" s="21" t="s">
        <v>28</v>
      </c>
      <c r="Q309" s="21" t="s">
        <v>28</v>
      </c>
      <c r="R309" s="22">
        <v>25</v>
      </c>
      <c r="S309" s="21">
        <v>100</v>
      </c>
      <c r="T309" s="23"/>
      <c r="U309" s="24">
        <f t="shared" si="32"/>
        <v>0</v>
      </c>
      <c r="V309" s="23"/>
      <c r="W309" s="24">
        <f t="shared" si="33"/>
        <v>0</v>
      </c>
      <c r="X309" s="23" cm="1">
        <f t="array" ref="X309">IFERROR(INDEX(ejecuciones[Column1.ejecutado],MATCH(1,(ejecuciones[Column1.codigoIndicador]=A309)*(ejecuciones[periodo avance]="Marzo"),0)),0)</f>
        <v>17</v>
      </c>
      <c r="Y309" s="23" cm="1">
        <f t="array" ref="Y309">IFERROR(INDEX(ejecuciones[Column1.ejecutado],MATCH(1,(ejecuciones[Column1.codigoIndicador]=A309)*(ejecuciones[periodo avance]="Junio"),0)),0)</f>
        <v>0</v>
      </c>
      <c r="Z309" s="23" cm="1">
        <f t="array" ref="Z309">IFERROR(INDEX(ejecuciones[Column1.ejecutado],MATCH(1,(ejecuciones[Column1.codigoIndicador]=A309)*(ejecuciones[periodo avance]="Septiembre"),0)),0)</f>
        <v>0</v>
      </c>
      <c r="AA309" s="23" cm="1">
        <f t="array" ref="AA309">IFERROR(INDEX(ejecuciones[Column1.ejecutado],MATCH(1,(ejecuciones[Column1.codigoIndicador]=A309)*(ejecuciones[periodo avance]="Diciembre"),0)),0)</f>
        <v>0</v>
      </c>
      <c r="AB309" s="25">
        <f t="shared" si="34"/>
        <v>17</v>
      </c>
      <c r="AC309" s="24">
        <f t="shared" si="35"/>
        <v>0.17</v>
      </c>
      <c r="AD309" s="25">
        <f t="shared" si="36"/>
        <v>17</v>
      </c>
      <c r="AE309" s="24">
        <f t="shared" si="37"/>
        <v>0.68</v>
      </c>
      <c r="AF309" s="26">
        <f t="shared" si="38"/>
        <v>0.17</v>
      </c>
      <c r="AG309" s="27" cm="1">
        <f t="array" ref="AG309">IFERROR(INDEX(ejecuciones[Column1.presupuestoProyectado],MATCH(1,(ejecuciones[Column1.codigoIndicador]=A309)*(ejecuciones[Column1.fechaDiligenciamiento]=_xlfn.MAXIFS(ejecuciones[Column1.fechaDiligenciamiento],ejecuciones[Column1.codigoIndicador],A309)),0)),0)</f>
        <v>0</v>
      </c>
      <c r="AH309" s="28"/>
      <c r="AI309" s="29" cm="1">
        <f t="array" ref="AI309">IFERROR(INDEX(ejecuciones[Column1.presupuestoEjecutado],MATCH(1,(ejecuciones[Column1.codigoIndicador]=A309)*(ejecuciones[Column1.fechaDiligenciamiento]=_xlfn.MAXIFS(ejecuciones[Column1.fechaDiligenciamiento],ejecuciones[Column1.codigoIndicador],A309)),0)),0)</f>
        <v>0</v>
      </c>
      <c r="AJ309" s="26">
        <f t="shared" si="39"/>
        <v>0</v>
      </c>
    </row>
    <row r="310" spans="1:36" ht="58" x14ac:dyDescent="0.35">
      <c r="A310" s="17">
        <v>309</v>
      </c>
      <c r="B310" s="18" t="s">
        <v>749</v>
      </c>
      <c r="C310" s="18" t="s">
        <v>31</v>
      </c>
      <c r="D310" s="18" t="s">
        <v>726</v>
      </c>
      <c r="E310" s="18" t="s">
        <v>684</v>
      </c>
      <c r="F310" s="18">
        <v>3602</v>
      </c>
      <c r="G310" s="18" t="s">
        <v>621</v>
      </c>
      <c r="H310" s="18" t="s">
        <v>117</v>
      </c>
      <c r="I310" s="18">
        <v>361</v>
      </c>
      <c r="J310" s="18" t="s">
        <v>545</v>
      </c>
      <c r="K310" s="19">
        <v>3603002</v>
      </c>
      <c r="L310" s="20" t="s">
        <v>933</v>
      </c>
      <c r="M310" s="18" t="s">
        <v>1151</v>
      </c>
      <c r="N310" s="18" t="s">
        <v>1160</v>
      </c>
      <c r="O310" s="21">
        <v>0</v>
      </c>
      <c r="P310" s="21" t="s">
        <v>28</v>
      </c>
      <c r="Q310" s="21" t="s">
        <v>28</v>
      </c>
      <c r="R310" s="22">
        <v>0.5</v>
      </c>
      <c r="S310" s="21">
        <v>1</v>
      </c>
      <c r="T310" s="23"/>
      <c r="U310" s="24">
        <f t="shared" si="32"/>
        <v>0</v>
      </c>
      <c r="V310" s="23"/>
      <c r="W310" s="24">
        <f t="shared" si="33"/>
        <v>0</v>
      </c>
      <c r="X310" s="23" cm="1">
        <f t="array" ref="X310">IFERROR(INDEX(ejecuciones[Column1.ejecutado],MATCH(1,(ejecuciones[Column1.codigoIndicador]=A310)*(ejecuciones[periodo avance]="Marzo"),0)),0)</f>
        <v>0</v>
      </c>
      <c r="Y310" s="23" cm="1">
        <f t="array" ref="Y310">IFERROR(INDEX(ejecuciones[Column1.ejecutado],MATCH(1,(ejecuciones[Column1.codigoIndicador]=A310)*(ejecuciones[periodo avance]="Junio"),0)),0)</f>
        <v>0</v>
      </c>
      <c r="Z310" s="23" cm="1">
        <f t="array" ref="Z310">IFERROR(INDEX(ejecuciones[Column1.ejecutado],MATCH(1,(ejecuciones[Column1.codigoIndicador]=A310)*(ejecuciones[periodo avance]="Septiembre"),0)),0)</f>
        <v>0</v>
      </c>
      <c r="AA310" s="23" cm="1">
        <f t="array" ref="AA310">IFERROR(INDEX(ejecuciones[Column1.ejecutado],MATCH(1,(ejecuciones[Column1.codigoIndicador]=A310)*(ejecuciones[periodo avance]="Diciembre"),0)),0)</f>
        <v>0</v>
      </c>
      <c r="AB310" s="25">
        <f t="shared" si="34"/>
        <v>0</v>
      </c>
      <c r="AC310" s="24">
        <f t="shared" si="35"/>
        <v>0</v>
      </c>
      <c r="AD310" s="25">
        <f t="shared" si="36"/>
        <v>0</v>
      </c>
      <c r="AE310" s="24">
        <f t="shared" si="37"/>
        <v>0</v>
      </c>
      <c r="AF310" s="26">
        <f t="shared" si="38"/>
        <v>0</v>
      </c>
      <c r="AG310" s="27" cm="1">
        <f t="array" ref="AG310">IFERROR(INDEX(ejecuciones[Column1.presupuestoProyectado],MATCH(1,(ejecuciones[Column1.codigoIndicador]=A310)*(ejecuciones[Column1.fechaDiligenciamiento]=_xlfn.MAXIFS(ejecuciones[Column1.fechaDiligenciamiento],ejecuciones[Column1.codigoIndicador],A310)),0)),0)</f>
        <v>0</v>
      </c>
      <c r="AH310" s="28"/>
      <c r="AI310" s="29" cm="1">
        <f t="array" ref="AI310">IFERROR(INDEX(ejecuciones[Column1.presupuestoEjecutado],MATCH(1,(ejecuciones[Column1.codigoIndicador]=A310)*(ejecuciones[Column1.fechaDiligenciamiento]=_xlfn.MAXIFS(ejecuciones[Column1.fechaDiligenciamiento],ejecuciones[Column1.codigoIndicador],A310)),0)),0)</f>
        <v>0</v>
      </c>
      <c r="AJ310" s="26">
        <f t="shared" si="39"/>
        <v>0</v>
      </c>
    </row>
    <row r="311" spans="1:36" ht="58" x14ac:dyDescent="0.35">
      <c r="A311" s="17">
        <v>310</v>
      </c>
      <c r="B311" s="18" t="s">
        <v>749</v>
      </c>
      <c r="C311" s="18" t="s">
        <v>29</v>
      </c>
      <c r="D311" s="18" t="s">
        <v>728</v>
      </c>
      <c r="E311" s="18" t="s">
        <v>686</v>
      </c>
      <c r="F311" s="18">
        <v>4599</v>
      </c>
      <c r="G311" s="18" t="s">
        <v>570</v>
      </c>
      <c r="H311" s="18" t="s">
        <v>557</v>
      </c>
      <c r="I311" s="18">
        <v>363</v>
      </c>
      <c r="J311" s="18" t="s">
        <v>546</v>
      </c>
      <c r="K311" s="19">
        <v>3901004</v>
      </c>
      <c r="L311" s="20" t="s">
        <v>909</v>
      </c>
      <c r="M311" s="18" t="s">
        <v>1152</v>
      </c>
      <c r="N311" s="18" t="s">
        <v>1160</v>
      </c>
      <c r="O311" s="21">
        <v>0</v>
      </c>
      <c r="P311" s="21" t="s">
        <v>28</v>
      </c>
      <c r="Q311" s="21" t="s">
        <v>28</v>
      </c>
      <c r="R311" s="22">
        <v>3</v>
      </c>
      <c r="S311" s="21">
        <v>12</v>
      </c>
      <c r="T311" s="23"/>
      <c r="U311" s="24">
        <f t="shared" si="32"/>
        <v>0</v>
      </c>
      <c r="V311" s="23"/>
      <c r="W311" s="24">
        <f t="shared" si="33"/>
        <v>0</v>
      </c>
      <c r="X311" s="23" cm="1">
        <f t="array" ref="X311">IFERROR(INDEX(ejecuciones[Column1.ejecutado],MATCH(1,(ejecuciones[Column1.codigoIndicador]=A311)*(ejecuciones[periodo avance]="Marzo"),0)),0)</f>
        <v>0</v>
      </c>
      <c r="Y311" s="23" cm="1">
        <f t="array" ref="Y311">IFERROR(INDEX(ejecuciones[Column1.ejecutado],MATCH(1,(ejecuciones[Column1.codigoIndicador]=A311)*(ejecuciones[periodo avance]="Junio"),0)),0)</f>
        <v>1</v>
      </c>
      <c r="Z311" s="23" cm="1">
        <f t="array" ref="Z311">IFERROR(INDEX(ejecuciones[Column1.ejecutado],MATCH(1,(ejecuciones[Column1.codigoIndicador]=A311)*(ejecuciones[periodo avance]="Septiembre"),0)),0)</f>
        <v>0</v>
      </c>
      <c r="AA311" s="23" cm="1">
        <f t="array" ref="AA311">IFERROR(INDEX(ejecuciones[Column1.ejecutado],MATCH(1,(ejecuciones[Column1.codigoIndicador]=A311)*(ejecuciones[periodo avance]="Diciembre"),0)),0)</f>
        <v>0</v>
      </c>
      <c r="AB311" s="25">
        <f t="shared" si="34"/>
        <v>1</v>
      </c>
      <c r="AC311" s="24">
        <f t="shared" si="35"/>
        <v>8.3333333333333329E-2</v>
      </c>
      <c r="AD311" s="25">
        <f t="shared" si="36"/>
        <v>1</v>
      </c>
      <c r="AE311" s="24">
        <f t="shared" si="37"/>
        <v>0.33333333333333331</v>
      </c>
      <c r="AF311" s="26">
        <f t="shared" si="38"/>
        <v>8.3333333333333329E-2</v>
      </c>
      <c r="AG311" s="27" cm="1">
        <f t="array" ref="AG311">IFERROR(INDEX(ejecuciones[Column1.presupuestoProyectado],MATCH(1,(ejecuciones[Column1.codigoIndicador]=A311)*(ejecuciones[Column1.fechaDiligenciamiento]=_xlfn.MAXIFS(ejecuciones[Column1.fechaDiligenciamiento],ejecuciones[Column1.codigoIndicador],A311)),0)),0)</f>
        <v>0</v>
      </c>
      <c r="AH311" s="28"/>
      <c r="AI311" s="29" cm="1">
        <f t="array" ref="AI311">IFERROR(INDEX(ejecuciones[Column1.presupuestoEjecutado],MATCH(1,(ejecuciones[Column1.codigoIndicador]=A311)*(ejecuciones[Column1.fechaDiligenciamiento]=_xlfn.MAXIFS(ejecuciones[Column1.fechaDiligenciamiento],ejecuciones[Column1.codigoIndicador],A311)),0)),0)</f>
        <v>0</v>
      </c>
      <c r="AJ311" s="26">
        <f t="shared" si="39"/>
        <v>0</v>
      </c>
    </row>
    <row r="312" spans="1:36" ht="72.5" x14ac:dyDescent="0.35">
      <c r="A312" s="17">
        <v>311</v>
      </c>
      <c r="B312" s="18" t="s">
        <v>741</v>
      </c>
      <c r="C312" s="18" t="s">
        <v>30</v>
      </c>
      <c r="D312" s="18" t="s">
        <v>711</v>
      </c>
      <c r="E312" s="18" t="s">
        <v>687</v>
      </c>
      <c r="F312" s="18" t="s">
        <v>46</v>
      </c>
      <c r="G312" s="18" t="s">
        <v>571</v>
      </c>
      <c r="H312" s="18" t="s">
        <v>564</v>
      </c>
      <c r="I312" s="18">
        <v>367</v>
      </c>
      <c r="J312" s="18" t="s">
        <v>547</v>
      </c>
      <c r="K312" s="19">
        <v>4502001</v>
      </c>
      <c r="L312" s="20" t="s">
        <v>753</v>
      </c>
      <c r="M312" s="18" t="s">
        <v>1153</v>
      </c>
      <c r="N312" s="18" t="s">
        <v>1160</v>
      </c>
      <c r="O312" s="21">
        <v>0</v>
      </c>
      <c r="P312" s="21">
        <v>2023</v>
      </c>
      <c r="Q312" s="21" t="s">
        <v>229</v>
      </c>
      <c r="R312" s="22">
        <v>45</v>
      </c>
      <c r="S312" s="21">
        <v>180</v>
      </c>
      <c r="T312" s="23"/>
      <c r="U312" s="24">
        <f t="shared" si="32"/>
        <v>0</v>
      </c>
      <c r="V312" s="23"/>
      <c r="W312" s="24">
        <f t="shared" si="33"/>
        <v>0</v>
      </c>
      <c r="X312" s="23" cm="1">
        <f t="array" ref="X312">IFERROR(INDEX(ejecuciones[Column1.ejecutado],MATCH(1,(ejecuciones[Column1.codigoIndicador]=A312)*(ejecuciones[periodo avance]="Marzo"),0)),0)</f>
        <v>26</v>
      </c>
      <c r="Y312" s="23" cm="1">
        <f t="array" ref="Y312">IFERROR(INDEX(ejecuciones[Column1.ejecutado],MATCH(1,(ejecuciones[Column1.codigoIndicador]=A312)*(ejecuciones[periodo avance]="Junio"),0)),0)</f>
        <v>0</v>
      </c>
      <c r="Z312" s="23" cm="1">
        <f t="array" ref="Z312">IFERROR(INDEX(ejecuciones[Column1.ejecutado],MATCH(1,(ejecuciones[Column1.codigoIndicador]=A312)*(ejecuciones[periodo avance]="Septiembre"),0)),0)</f>
        <v>0</v>
      </c>
      <c r="AA312" s="23" cm="1">
        <f t="array" ref="AA312">IFERROR(INDEX(ejecuciones[Column1.ejecutado],MATCH(1,(ejecuciones[Column1.codigoIndicador]=A312)*(ejecuciones[periodo avance]="Diciembre"),0)),0)</f>
        <v>0</v>
      </c>
      <c r="AB312" s="25">
        <f t="shared" si="34"/>
        <v>26</v>
      </c>
      <c r="AC312" s="24">
        <f t="shared" si="35"/>
        <v>0.14444444444444443</v>
      </c>
      <c r="AD312" s="25">
        <f t="shared" si="36"/>
        <v>26</v>
      </c>
      <c r="AE312" s="24">
        <f t="shared" si="37"/>
        <v>0.57777777777777772</v>
      </c>
      <c r="AF312" s="26">
        <f t="shared" si="38"/>
        <v>0.14444444444444443</v>
      </c>
      <c r="AG312" s="27" cm="1">
        <f t="array" ref="AG312">IFERROR(INDEX(ejecuciones[Column1.presupuestoProyectado],MATCH(1,(ejecuciones[Column1.codigoIndicador]=A312)*(ejecuciones[Column1.fechaDiligenciamiento]=_xlfn.MAXIFS(ejecuciones[Column1.fechaDiligenciamiento],ejecuciones[Column1.codigoIndicador],A312)),0)),0)</f>
        <v>16500000000</v>
      </c>
      <c r="AH312" s="28"/>
      <c r="AI312" s="29" cm="1">
        <f t="array" ref="AI312">IFERROR(INDEX(ejecuciones[Column1.presupuestoEjecutado],MATCH(1,(ejecuciones[Column1.codigoIndicador]=A312)*(ejecuciones[Column1.fechaDiligenciamiento]=_xlfn.MAXIFS(ejecuciones[Column1.fechaDiligenciamiento],ejecuciones[Column1.codigoIndicador],A312)),0)),0)</f>
        <v>9040155221</v>
      </c>
      <c r="AJ312" s="26">
        <f t="shared" si="39"/>
        <v>0.54788819521212118</v>
      </c>
    </row>
    <row r="313" spans="1:36" ht="58" x14ac:dyDescent="0.35">
      <c r="A313" s="17">
        <v>312</v>
      </c>
      <c r="B313" s="18" t="s">
        <v>741</v>
      </c>
      <c r="C313" s="18" t="s">
        <v>38</v>
      </c>
      <c r="D313" s="18" t="s">
        <v>729</v>
      </c>
      <c r="E313" s="18" t="s">
        <v>688</v>
      </c>
      <c r="F313" s="18">
        <v>4502</v>
      </c>
      <c r="G313" s="18" t="s">
        <v>571</v>
      </c>
      <c r="H313" s="18" t="s">
        <v>84</v>
      </c>
      <c r="I313" s="18">
        <v>384</v>
      </c>
      <c r="J313" s="18" t="s">
        <v>548</v>
      </c>
      <c r="K313" s="19">
        <v>4502038</v>
      </c>
      <c r="L313" s="20" t="s">
        <v>818</v>
      </c>
      <c r="M313" s="18" t="s">
        <v>1007</v>
      </c>
      <c r="N313" s="18" t="s">
        <v>1160</v>
      </c>
      <c r="O313" s="21" t="s">
        <v>28</v>
      </c>
      <c r="P313" s="21">
        <v>2023</v>
      </c>
      <c r="Q313" s="21" t="s">
        <v>272</v>
      </c>
      <c r="R313" s="22">
        <v>1</v>
      </c>
      <c r="S313" s="21">
        <v>4</v>
      </c>
      <c r="T313" s="23"/>
      <c r="U313" s="24">
        <f t="shared" si="32"/>
        <v>0</v>
      </c>
      <c r="V313" s="23"/>
      <c r="W313" s="24">
        <f t="shared" si="33"/>
        <v>0</v>
      </c>
      <c r="X313" s="23" cm="1">
        <f t="array" ref="X313">IFERROR(INDEX(ejecuciones[Column1.ejecutado],MATCH(1,(ejecuciones[Column1.codigoIndicador]=A313)*(ejecuciones[periodo avance]="Marzo"),0)),0)</f>
        <v>0</v>
      </c>
      <c r="Y313" s="23" cm="1">
        <f t="array" ref="Y313">IFERROR(INDEX(ejecuciones[Column1.ejecutado],MATCH(1,(ejecuciones[Column1.codigoIndicador]=A313)*(ejecuciones[periodo avance]="Junio"),0)),0)</f>
        <v>0</v>
      </c>
      <c r="Z313" s="23" cm="1">
        <f t="array" ref="Z313">IFERROR(INDEX(ejecuciones[Column1.ejecutado],MATCH(1,(ejecuciones[Column1.codigoIndicador]=A313)*(ejecuciones[periodo avance]="Septiembre"),0)),0)</f>
        <v>0</v>
      </c>
      <c r="AA313" s="23" cm="1">
        <f t="array" ref="AA313">IFERROR(INDEX(ejecuciones[Column1.ejecutado],MATCH(1,(ejecuciones[Column1.codigoIndicador]=A313)*(ejecuciones[periodo avance]="Diciembre"),0)),0)</f>
        <v>0</v>
      </c>
      <c r="AB313" s="25">
        <f t="shared" si="34"/>
        <v>0</v>
      </c>
      <c r="AC313" s="24">
        <f t="shared" si="35"/>
        <v>0</v>
      </c>
      <c r="AD313" s="25">
        <f t="shared" si="36"/>
        <v>0</v>
      </c>
      <c r="AE313" s="24">
        <f t="shared" si="37"/>
        <v>0</v>
      </c>
      <c r="AF313" s="26">
        <f t="shared" si="38"/>
        <v>0</v>
      </c>
      <c r="AG313" s="27" cm="1">
        <f t="array" ref="AG313">IFERROR(INDEX(ejecuciones[Column1.presupuestoProyectado],MATCH(1,(ejecuciones[Column1.codigoIndicador]=A313)*(ejecuciones[Column1.fechaDiligenciamiento]=_xlfn.MAXIFS(ejecuciones[Column1.fechaDiligenciamiento],ejecuciones[Column1.codigoIndicador],A313)),0)),0)</f>
        <v>0</v>
      </c>
      <c r="AH313" s="28"/>
      <c r="AI313" s="29" cm="1">
        <f t="array" ref="AI313">IFERROR(INDEX(ejecuciones[Column1.presupuestoEjecutado],MATCH(1,(ejecuciones[Column1.codigoIndicador]=A313)*(ejecuciones[Column1.fechaDiligenciamiento]=_xlfn.MAXIFS(ejecuciones[Column1.fechaDiligenciamiento],ejecuciones[Column1.codigoIndicador],A313)),0)),0)</f>
        <v>0</v>
      </c>
      <c r="AJ313" s="26">
        <f t="shared" si="39"/>
        <v>0</v>
      </c>
    </row>
    <row r="314" spans="1:36" ht="72.5" x14ac:dyDescent="0.35">
      <c r="A314" s="17">
        <v>313</v>
      </c>
      <c r="B314" s="18" t="s">
        <v>741</v>
      </c>
      <c r="C314" s="18" t="s">
        <v>38</v>
      </c>
      <c r="D314" s="18" t="s">
        <v>729</v>
      </c>
      <c r="E314" s="18" t="s">
        <v>688</v>
      </c>
      <c r="F314" s="18">
        <v>4102</v>
      </c>
      <c r="G314" s="18" t="s">
        <v>591</v>
      </c>
      <c r="H314" s="18" t="s">
        <v>84</v>
      </c>
      <c r="I314" s="18">
        <v>385</v>
      </c>
      <c r="J314" s="18" t="s">
        <v>549</v>
      </c>
      <c r="K314" s="19">
        <v>4102052</v>
      </c>
      <c r="L314" s="20" t="s">
        <v>843</v>
      </c>
      <c r="M314" s="18" t="s">
        <v>1154</v>
      </c>
      <c r="N314" s="18" t="s">
        <v>1170</v>
      </c>
      <c r="O314" s="21">
        <v>0</v>
      </c>
      <c r="P314" s="21">
        <v>2023</v>
      </c>
      <c r="Q314" s="21" t="s">
        <v>273</v>
      </c>
      <c r="R314" s="22">
        <v>135</v>
      </c>
      <c r="S314" s="21">
        <v>135</v>
      </c>
      <c r="T314" s="23"/>
      <c r="U314" s="24">
        <f t="shared" si="32"/>
        <v>0</v>
      </c>
      <c r="V314" s="23"/>
      <c r="W314" s="24">
        <f t="shared" si="33"/>
        <v>0</v>
      </c>
      <c r="X314" s="23" cm="1">
        <f t="array" ref="X314">IFERROR(INDEX(ejecuciones[Column1.ejecutado],MATCH(1,(ejecuciones[Column1.codigoIndicador]=A314)*(ejecuciones[periodo avance]="Marzo"),0)),0)</f>
        <v>0</v>
      </c>
      <c r="Y314" s="23" cm="1">
        <f t="array" ref="Y314">IFERROR(INDEX(ejecuciones[Column1.ejecutado],MATCH(1,(ejecuciones[Column1.codigoIndicador]=A314)*(ejecuciones[periodo avance]="Junio"),0)),0)</f>
        <v>199</v>
      </c>
      <c r="Z314" s="23" cm="1">
        <f t="array" ref="Z314">IFERROR(INDEX(ejecuciones[Column1.ejecutado],MATCH(1,(ejecuciones[Column1.codigoIndicador]=A314)*(ejecuciones[periodo avance]="Septiembre"),0)),0)</f>
        <v>0</v>
      </c>
      <c r="AA314" s="23" cm="1">
        <f t="array" ref="AA314">IFERROR(INDEX(ejecuciones[Column1.ejecutado],MATCH(1,(ejecuciones[Column1.codigoIndicador]=A314)*(ejecuciones[periodo avance]="Diciembre"),0)),0)</f>
        <v>0</v>
      </c>
      <c r="AB314" s="25">
        <f t="shared" si="34"/>
        <v>199</v>
      </c>
      <c r="AC314" s="24">
        <f t="shared" si="35"/>
        <v>1.4740740740740741</v>
      </c>
      <c r="AD314" s="25">
        <f t="shared" si="36"/>
        <v>199</v>
      </c>
      <c r="AE314" s="24">
        <f t="shared" si="37"/>
        <v>1.4740740740740741</v>
      </c>
      <c r="AF314" s="26">
        <f t="shared" si="38"/>
        <v>1.4740740740740741</v>
      </c>
      <c r="AG314" s="27" cm="1">
        <f t="array" ref="AG314">IFERROR(INDEX(ejecuciones[Column1.presupuestoProyectado],MATCH(1,(ejecuciones[Column1.codigoIndicador]=A314)*(ejecuciones[Column1.fechaDiligenciamiento]=_xlfn.MAXIFS(ejecuciones[Column1.fechaDiligenciamiento],ejecuciones[Column1.codigoIndicador],A314)),0)),0)</f>
        <v>120000000</v>
      </c>
      <c r="AH314" s="28"/>
      <c r="AI314" s="29" cm="1">
        <f t="array" ref="AI314">IFERROR(INDEX(ejecuciones[Column1.presupuestoEjecutado],MATCH(1,(ejecuciones[Column1.codigoIndicador]=A314)*(ejecuciones[Column1.fechaDiligenciamiento]=_xlfn.MAXIFS(ejecuciones[Column1.fechaDiligenciamiento],ejecuciones[Column1.codigoIndicador],A314)),0)),0)</f>
        <v>0</v>
      </c>
      <c r="AJ314" s="26">
        <f t="shared" si="39"/>
        <v>0</v>
      </c>
    </row>
    <row r="315" spans="1:36" ht="58" x14ac:dyDescent="0.35">
      <c r="A315" s="17">
        <v>314</v>
      </c>
      <c r="B315" s="18" t="s">
        <v>741</v>
      </c>
      <c r="C315" s="18" t="s">
        <v>38</v>
      </c>
      <c r="D315" s="18" t="s">
        <v>729</v>
      </c>
      <c r="E315" s="18" t="s">
        <v>689</v>
      </c>
      <c r="F315" s="18">
        <v>4502</v>
      </c>
      <c r="G315" s="18" t="s">
        <v>571</v>
      </c>
      <c r="H315" s="18" t="s">
        <v>84</v>
      </c>
      <c r="I315" s="18">
        <v>386</v>
      </c>
      <c r="J315" s="18" t="s">
        <v>550</v>
      </c>
      <c r="K315" s="19">
        <v>4502038</v>
      </c>
      <c r="L315" s="20" t="s">
        <v>818</v>
      </c>
      <c r="M315" s="18" t="s">
        <v>1024</v>
      </c>
      <c r="N315" s="18" t="s">
        <v>1170</v>
      </c>
      <c r="O315" s="21" t="s">
        <v>208</v>
      </c>
      <c r="P315" s="21">
        <v>2023</v>
      </c>
      <c r="Q315" s="21" t="s">
        <v>272</v>
      </c>
      <c r="R315" s="22">
        <v>12</v>
      </c>
      <c r="S315" s="21">
        <v>12</v>
      </c>
      <c r="T315" s="23"/>
      <c r="U315" s="24">
        <f t="shared" si="32"/>
        <v>0</v>
      </c>
      <c r="V315" s="23"/>
      <c r="W315" s="24">
        <f t="shared" si="33"/>
        <v>0</v>
      </c>
      <c r="X315" s="23" cm="1">
        <f t="array" ref="X315">IFERROR(INDEX(ejecuciones[Column1.ejecutado],MATCH(1,(ejecuciones[Column1.codigoIndicador]=A315)*(ejecuciones[periodo avance]="Marzo"),0)),0)</f>
        <v>13</v>
      </c>
      <c r="Y315" s="23" cm="1">
        <f t="array" ref="Y315">IFERROR(INDEX(ejecuciones[Column1.ejecutado],MATCH(1,(ejecuciones[Column1.codigoIndicador]=A315)*(ejecuciones[periodo avance]="Junio"),0)),0)</f>
        <v>11</v>
      </c>
      <c r="Z315" s="23" cm="1">
        <f t="array" ref="Z315">IFERROR(INDEX(ejecuciones[Column1.ejecutado],MATCH(1,(ejecuciones[Column1.codigoIndicador]=A315)*(ejecuciones[periodo avance]="Septiembre"),0)),0)</f>
        <v>0</v>
      </c>
      <c r="AA315" s="23" cm="1">
        <f t="array" ref="AA315">IFERROR(INDEX(ejecuciones[Column1.ejecutado],MATCH(1,(ejecuciones[Column1.codigoIndicador]=A315)*(ejecuciones[periodo avance]="Diciembre"),0)),0)</f>
        <v>0</v>
      </c>
      <c r="AB315" s="25">
        <f t="shared" si="34"/>
        <v>24</v>
      </c>
      <c r="AC315" s="24">
        <f t="shared" si="35"/>
        <v>2</v>
      </c>
      <c r="AD315" s="25">
        <f t="shared" si="36"/>
        <v>24</v>
      </c>
      <c r="AE315" s="24">
        <f t="shared" si="37"/>
        <v>2</v>
      </c>
      <c r="AF315" s="26">
        <f t="shared" si="38"/>
        <v>2</v>
      </c>
      <c r="AG315" s="27" cm="1">
        <f t="array" ref="AG315">IFERROR(INDEX(ejecuciones[Column1.presupuestoProyectado],MATCH(1,(ejecuciones[Column1.codigoIndicador]=A315)*(ejecuciones[Column1.fechaDiligenciamiento]=_xlfn.MAXIFS(ejecuciones[Column1.fechaDiligenciamiento],ejecuciones[Column1.codigoIndicador],A315)),0)),0)</f>
        <v>250000000</v>
      </c>
      <c r="AH315" s="28"/>
      <c r="AI315" s="29" cm="1">
        <f t="array" ref="AI315">IFERROR(INDEX(ejecuciones[Column1.presupuestoEjecutado],MATCH(1,(ejecuciones[Column1.codigoIndicador]=A315)*(ejecuciones[Column1.fechaDiligenciamiento]=_xlfn.MAXIFS(ejecuciones[Column1.fechaDiligenciamiento],ejecuciones[Column1.codigoIndicador],A315)),0)),0)</f>
        <v>157000000</v>
      </c>
      <c r="AJ315" s="26">
        <f t="shared" si="39"/>
        <v>0.628</v>
      </c>
    </row>
    <row r="316" spans="1:36" ht="72.5" x14ac:dyDescent="0.35">
      <c r="A316" s="17">
        <v>315</v>
      </c>
      <c r="B316" s="18" t="s">
        <v>741</v>
      </c>
      <c r="C316" s="18" t="s">
        <v>38</v>
      </c>
      <c r="D316" s="18" t="s">
        <v>730</v>
      </c>
      <c r="E316" s="18" t="s">
        <v>690</v>
      </c>
      <c r="F316" s="18" t="s">
        <v>66</v>
      </c>
      <c r="G316" s="18" t="s">
        <v>593</v>
      </c>
      <c r="H316" s="18" t="s">
        <v>84</v>
      </c>
      <c r="I316" s="18">
        <v>387</v>
      </c>
      <c r="J316" s="18" t="s">
        <v>551</v>
      </c>
      <c r="K316" s="19">
        <v>4501045</v>
      </c>
      <c r="L316" s="20" t="s">
        <v>934</v>
      </c>
      <c r="M316" s="18" t="s">
        <v>1155</v>
      </c>
      <c r="N316" s="18" t="s">
        <v>1170</v>
      </c>
      <c r="O316" s="21">
        <v>1</v>
      </c>
      <c r="P316" s="21">
        <v>2023</v>
      </c>
      <c r="Q316" s="21" t="s">
        <v>215</v>
      </c>
      <c r="R316" s="22">
        <v>2</v>
      </c>
      <c r="S316" s="21">
        <v>8</v>
      </c>
      <c r="T316" s="23"/>
      <c r="U316" s="24">
        <f t="shared" si="32"/>
        <v>0</v>
      </c>
      <c r="V316" s="23"/>
      <c r="W316" s="24">
        <f t="shared" si="33"/>
        <v>0</v>
      </c>
      <c r="X316" s="23" cm="1">
        <f t="array" ref="X316">IFERROR(INDEX(ejecuciones[Column1.ejecutado],MATCH(1,(ejecuciones[Column1.codigoIndicador]=A316)*(ejecuciones[periodo avance]="Marzo"),0)),0)</f>
        <v>0</v>
      </c>
      <c r="Y316" s="23" cm="1">
        <f t="array" ref="Y316">IFERROR(INDEX(ejecuciones[Column1.ejecutado],MATCH(1,(ejecuciones[Column1.codigoIndicador]=A316)*(ejecuciones[periodo avance]="Junio"),0)),0)</f>
        <v>10</v>
      </c>
      <c r="Z316" s="23" cm="1">
        <f t="array" ref="Z316">IFERROR(INDEX(ejecuciones[Column1.ejecutado],MATCH(1,(ejecuciones[Column1.codigoIndicador]=A316)*(ejecuciones[periodo avance]="Septiembre"),0)),0)</f>
        <v>0</v>
      </c>
      <c r="AA316" s="23" cm="1">
        <f t="array" ref="AA316">IFERROR(INDEX(ejecuciones[Column1.ejecutado],MATCH(1,(ejecuciones[Column1.codigoIndicador]=A316)*(ejecuciones[periodo avance]="Diciembre"),0)),0)</f>
        <v>0</v>
      </c>
      <c r="AB316" s="25">
        <f t="shared" si="34"/>
        <v>10</v>
      </c>
      <c r="AC316" s="24">
        <f t="shared" si="35"/>
        <v>1.25</v>
      </c>
      <c r="AD316" s="25">
        <f t="shared" si="36"/>
        <v>10</v>
      </c>
      <c r="AE316" s="24">
        <f t="shared" si="37"/>
        <v>5</v>
      </c>
      <c r="AF316" s="26">
        <f t="shared" si="38"/>
        <v>1.25</v>
      </c>
      <c r="AG316" s="27" cm="1">
        <f t="array" ref="AG316">IFERROR(INDEX(ejecuciones[Column1.presupuestoProyectado],MATCH(1,(ejecuciones[Column1.codigoIndicador]=A316)*(ejecuciones[Column1.fechaDiligenciamiento]=_xlfn.MAXIFS(ejecuciones[Column1.fechaDiligenciamiento],ejecuciones[Column1.codigoIndicador],A316)),0)),0)</f>
        <v>4000000000</v>
      </c>
      <c r="AH316" s="28"/>
      <c r="AI316" s="29" cm="1">
        <f t="array" ref="AI316">IFERROR(INDEX(ejecuciones[Column1.presupuestoEjecutado],MATCH(1,(ejecuciones[Column1.codigoIndicador]=A316)*(ejecuciones[Column1.fechaDiligenciamiento]=_xlfn.MAXIFS(ejecuciones[Column1.fechaDiligenciamiento],ejecuciones[Column1.codigoIndicador],A316)),0)),0)</f>
        <v>3477900000</v>
      </c>
      <c r="AJ316" s="26">
        <f t="shared" si="39"/>
        <v>0.869475</v>
      </c>
    </row>
    <row r="317" spans="1:36" ht="101.5" x14ac:dyDescent="0.35">
      <c r="A317" s="17">
        <v>316</v>
      </c>
      <c r="B317" s="18" t="s">
        <v>750</v>
      </c>
      <c r="C317" s="18" t="s">
        <v>29</v>
      </c>
      <c r="D317" s="18" t="s">
        <v>691</v>
      </c>
      <c r="E317" s="18" t="s">
        <v>691</v>
      </c>
      <c r="F317" s="18">
        <v>4101</v>
      </c>
      <c r="G317" s="18" t="s">
        <v>23</v>
      </c>
      <c r="H317" s="18" t="s">
        <v>81</v>
      </c>
      <c r="I317" s="18">
        <v>415</v>
      </c>
      <c r="J317" s="18" t="s">
        <v>552</v>
      </c>
      <c r="K317" s="19" t="s">
        <v>204</v>
      </c>
      <c r="L317" s="20" t="s">
        <v>935</v>
      </c>
      <c r="M317" s="18" t="s">
        <v>1156</v>
      </c>
      <c r="N317" s="18" t="s">
        <v>1160</v>
      </c>
      <c r="O317" s="21">
        <v>0</v>
      </c>
      <c r="P317" s="21" t="s">
        <v>28</v>
      </c>
      <c r="Q317" s="21" t="s">
        <v>28</v>
      </c>
      <c r="R317" s="22">
        <v>8</v>
      </c>
      <c r="S317" s="21">
        <v>8</v>
      </c>
      <c r="T317" s="23"/>
      <c r="U317" s="24">
        <f t="shared" si="32"/>
        <v>0</v>
      </c>
      <c r="V317" s="23"/>
      <c r="W317" s="24">
        <f t="shared" si="33"/>
        <v>0</v>
      </c>
      <c r="X317" s="23" cm="1">
        <f t="array" ref="X317">IFERROR(INDEX(ejecuciones[Column1.ejecutado],MATCH(1,(ejecuciones[Column1.codigoIndicador]=A317)*(ejecuciones[periodo avance]="Marzo"),0)),0)</f>
        <v>0</v>
      </c>
      <c r="Y317" s="23" cm="1">
        <f t="array" ref="Y317">IFERROR(INDEX(ejecuciones[Column1.ejecutado],MATCH(1,(ejecuciones[Column1.codigoIndicador]=A317)*(ejecuciones[periodo avance]="Junio"),0)),0)</f>
        <v>0</v>
      </c>
      <c r="Z317" s="23" cm="1">
        <f t="array" ref="Z317">IFERROR(INDEX(ejecuciones[Column1.ejecutado],MATCH(1,(ejecuciones[Column1.codigoIndicador]=A317)*(ejecuciones[periodo avance]="Septiembre"),0)),0)</f>
        <v>0</v>
      </c>
      <c r="AA317" s="23" cm="1">
        <f t="array" ref="AA317">IFERROR(INDEX(ejecuciones[Column1.ejecutado],MATCH(1,(ejecuciones[Column1.codigoIndicador]=A317)*(ejecuciones[periodo avance]="Diciembre"),0)),0)</f>
        <v>0</v>
      </c>
      <c r="AB317" s="25">
        <f t="shared" si="34"/>
        <v>0</v>
      </c>
      <c r="AC317" s="24">
        <f t="shared" si="35"/>
        <v>0</v>
      </c>
      <c r="AD317" s="25">
        <f t="shared" si="36"/>
        <v>0</v>
      </c>
      <c r="AE317" s="24">
        <f t="shared" si="37"/>
        <v>0</v>
      </c>
      <c r="AF317" s="26">
        <f t="shared" si="38"/>
        <v>0</v>
      </c>
      <c r="AG317" s="27" cm="1">
        <f t="array" ref="AG317">IFERROR(INDEX(ejecuciones[Column1.presupuestoProyectado],MATCH(1,(ejecuciones[Column1.codigoIndicador]=A317)*(ejecuciones[Column1.fechaDiligenciamiento]=_xlfn.MAXIFS(ejecuciones[Column1.fechaDiligenciamiento],ejecuciones[Column1.codigoIndicador],A317)),0)),0)</f>
        <v>0</v>
      </c>
      <c r="AH317" s="28"/>
      <c r="AI317" s="29" cm="1">
        <f t="array" ref="AI317">IFERROR(INDEX(ejecuciones[Column1.presupuestoEjecutado],MATCH(1,(ejecuciones[Column1.codigoIndicador]=A317)*(ejecuciones[Column1.fechaDiligenciamiento]=_xlfn.MAXIFS(ejecuciones[Column1.fechaDiligenciamiento],ejecuciones[Column1.codigoIndicador],A317)),0)),0)</f>
        <v>0</v>
      </c>
      <c r="AJ317" s="26">
        <f t="shared" si="39"/>
        <v>0</v>
      </c>
    </row>
    <row r="318" spans="1:36" ht="72.5" x14ac:dyDescent="0.35">
      <c r="A318" s="17">
        <v>317</v>
      </c>
      <c r="B318" s="18" t="s">
        <v>750</v>
      </c>
      <c r="C318" s="18" t="s">
        <v>29</v>
      </c>
      <c r="D318" s="18" t="s">
        <v>691</v>
      </c>
      <c r="E318" s="18" t="s">
        <v>691</v>
      </c>
      <c r="F318" s="18">
        <v>4103</v>
      </c>
      <c r="G318" s="18" t="s">
        <v>590</v>
      </c>
      <c r="H318" s="18" t="s">
        <v>81</v>
      </c>
      <c r="I318" s="18">
        <v>416</v>
      </c>
      <c r="J318" s="18" t="s">
        <v>553</v>
      </c>
      <c r="K318" s="19" t="s">
        <v>205</v>
      </c>
      <c r="L318" s="20" t="s">
        <v>936</v>
      </c>
      <c r="M318" s="18" t="s">
        <v>1157</v>
      </c>
      <c r="N318" s="18" t="s">
        <v>1160</v>
      </c>
      <c r="O318" s="21">
        <v>0</v>
      </c>
      <c r="P318" s="21" t="s">
        <v>28</v>
      </c>
      <c r="Q318" s="21" t="s">
        <v>28</v>
      </c>
      <c r="R318" s="22">
        <v>6</v>
      </c>
      <c r="S318" s="21">
        <v>6</v>
      </c>
      <c r="T318" s="23"/>
      <c r="U318" s="24">
        <f t="shared" si="32"/>
        <v>0</v>
      </c>
      <c r="V318" s="23"/>
      <c r="W318" s="24">
        <f t="shared" si="33"/>
        <v>0</v>
      </c>
      <c r="X318" s="23" cm="1">
        <f t="array" ref="X318">IFERROR(INDEX(ejecuciones[Column1.ejecutado],MATCH(1,(ejecuciones[Column1.codigoIndicador]=A318)*(ejecuciones[periodo avance]="Marzo"),0)),0)</f>
        <v>0</v>
      </c>
      <c r="Y318" s="23" cm="1">
        <f t="array" ref="Y318">IFERROR(INDEX(ejecuciones[Column1.ejecutado],MATCH(1,(ejecuciones[Column1.codigoIndicador]=A318)*(ejecuciones[periodo avance]="Junio"),0)),0)</f>
        <v>0</v>
      </c>
      <c r="Z318" s="23" cm="1">
        <f t="array" ref="Z318">IFERROR(INDEX(ejecuciones[Column1.ejecutado],MATCH(1,(ejecuciones[Column1.codigoIndicador]=A318)*(ejecuciones[periodo avance]="Septiembre"),0)),0)</f>
        <v>0</v>
      </c>
      <c r="AA318" s="23" cm="1">
        <f t="array" ref="AA318">IFERROR(INDEX(ejecuciones[Column1.ejecutado],MATCH(1,(ejecuciones[Column1.codigoIndicador]=A318)*(ejecuciones[periodo avance]="Diciembre"),0)),0)</f>
        <v>0</v>
      </c>
      <c r="AB318" s="25">
        <f t="shared" si="34"/>
        <v>0</v>
      </c>
      <c r="AC318" s="24">
        <f t="shared" si="35"/>
        <v>0</v>
      </c>
      <c r="AD318" s="25">
        <f t="shared" si="36"/>
        <v>0</v>
      </c>
      <c r="AE318" s="24">
        <f t="shared" si="37"/>
        <v>0</v>
      </c>
      <c r="AF318" s="26">
        <f t="shared" si="38"/>
        <v>0</v>
      </c>
      <c r="AG318" s="27" cm="1">
        <f t="array" ref="AG318">IFERROR(INDEX(ejecuciones[Column1.presupuestoProyectado],MATCH(1,(ejecuciones[Column1.codigoIndicador]=A318)*(ejecuciones[Column1.fechaDiligenciamiento]=_xlfn.MAXIFS(ejecuciones[Column1.fechaDiligenciamiento],ejecuciones[Column1.codigoIndicador],A318)),0)),0)</f>
        <v>0</v>
      </c>
      <c r="AH318" s="28"/>
      <c r="AI318" s="29" cm="1">
        <f t="array" ref="AI318">IFERROR(INDEX(ejecuciones[Column1.presupuestoEjecutado],MATCH(1,(ejecuciones[Column1.codigoIndicador]=A318)*(ejecuciones[Column1.fechaDiligenciamiento]=_xlfn.MAXIFS(ejecuciones[Column1.fechaDiligenciamiento],ejecuciones[Column1.codigoIndicador],A318)),0)),0)</f>
        <v>0</v>
      </c>
      <c r="AJ318" s="26">
        <f t="shared" si="39"/>
        <v>0</v>
      </c>
    </row>
    <row r="319" spans="1:36" ht="72.5" x14ac:dyDescent="0.35">
      <c r="A319" s="17">
        <v>318</v>
      </c>
      <c r="B319" s="18" t="s">
        <v>750</v>
      </c>
      <c r="C319" s="18" t="s">
        <v>29</v>
      </c>
      <c r="D319" s="18" t="s">
        <v>691</v>
      </c>
      <c r="E319" s="18" t="s">
        <v>691</v>
      </c>
      <c r="F319" s="18">
        <v>3301</v>
      </c>
      <c r="G319" s="18" t="s">
        <v>580</v>
      </c>
      <c r="H319" s="18" t="s">
        <v>81</v>
      </c>
      <c r="I319" s="18">
        <v>417</v>
      </c>
      <c r="J319" s="18" t="s">
        <v>554</v>
      </c>
      <c r="K319" s="19" t="s">
        <v>206</v>
      </c>
      <c r="L319" s="20" t="s">
        <v>937</v>
      </c>
      <c r="M319" s="18" t="s">
        <v>1158</v>
      </c>
      <c r="N319" s="18" t="s">
        <v>1160</v>
      </c>
      <c r="O319" s="21">
        <v>0</v>
      </c>
      <c r="P319" s="21" t="s">
        <v>28</v>
      </c>
      <c r="Q319" s="21" t="s">
        <v>28</v>
      </c>
      <c r="R319" s="22">
        <v>4</v>
      </c>
      <c r="S319" s="21">
        <v>4</v>
      </c>
      <c r="T319" s="23"/>
      <c r="U319" s="24">
        <f t="shared" si="32"/>
        <v>0</v>
      </c>
      <c r="V319" s="23"/>
      <c r="W319" s="24">
        <f t="shared" si="33"/>
        <v>0</v>
      </c>
      <c r="X319" s="23" cm="1">
        <f t="array" ref="X319">IFERROR(INDEX(ejecuciones[Column1.ejecutado],MATCH(1,(ejecuciones[Column1.codigoIndicador]=A319)*(ejecuciones[periodo avance]="Marzo"),0)),0)</f>
        <v>0</v>
      </c>
      <c r="Y319" s="23" cm="1">
        <f t="array" ref="Y319">IFERROR(INDEX(ejecuciones[Column1.ejecutado],MATCH(1,(ejecuciones[Column1.codigoIndicador]=A319)*(ejecuciones[periodo avance]="Junio"),0)),0)</f>
        <v>0</v>
      </c>
      <c r="Z319" s="23" cm="1">
        <f t="array" ref="Z319">IFERROR(INDEX(ejecuciones[Column1.ejecutado],MATCH(1,(ejecuciones[Column1.codigoIndicador]=A319)*(ejecuciones[periodo avance]="Septiembre"),0)),0)</f>
        <v>0</v>
      </c>
      <c r="AA319" s="23" cm="1">
        <f t="array" ref="AA319">IFERROR(INDEX(ejecuciones[Column1.ejecutado],MATCH(1,(ejecuciones[Column1.codigoIndicador]=A319)*(ejecuciones[periodo avance]="Diciembre"),0)),0)</f>
        <v>0</v>
      </c>
      <c r="AB319" s="25">
        <f t="shared" si="34"/>
        <v>0</v>
      </c>
      <c r="AC319" s="24">
        <f t="shared" si="35"/>
        <v>0</v>
      </c>
      <c r="AD319" s="25">
        <f t="shared" si="36"/>
        <v>0</v>
      </c>
      <c r="AE319" s="24">
        <f t="shared" si="37"/>
        <v>0</v>
      </c>
      <c r="AF319" s="26">
        <f t="shared" si="38"/>
        <v>0</v>
      </c>
      <c r="AG319" s="27" cm="1">
        <f t="array" ref="AG319">IFERROR(INDEX(ejecuciones[Column1.presupuestoProyectado],MATCH(1,(ejecuciones[Column1.codigoIndicador]=A319)*(ejecuciones[Column1.fechaDiligenciamiento]=_xlfn.MAXIFS(ejecuciones[Column1.fechaDiligenciamiento],ejecuciones[Column1.codigoIndicador],A319)),0)),0)</f>
        <v>0</v>
      </c>
      <c r="AH319" s="28"/>
      <c r="AI319" s="29" cm="1">
        <f t="array" ref="AI319">IFERROR(INDEX(ejecuciones[Column1.presupuestoEjecutado],MATCH(1,(ejecuciones[Column1.codigoIndicador]=A319)*(ejecuciones[Column1.fechaDiligenciamiento]=_xlfn.MAXIFS(ejecuciones[Column1.fechaDiligenciamiento],ejecuciones[Column1.codigoIndicador],A319)),0)),0)</f>
        <v>0</v>
      </c>
      <c r="AJ319" s="26">
        <f t="shared" si="39"/>
        <v>0</v>
      </c>
    </row>
    <row r="320" spans="1:36" ht="58" x14ac:dyDescent="0.35">
      <c r="A320" s="17">
        <v>319</v>
      </c>
      <c r="B320" s="18" t="s">
        <v>750</v>
      </c>
      <c r="C320" s="18" t="s">
        <v>29</v>
      </c>
      <c r="D320" s="18" t="s">
        <v>691</v>
      </c>
      <c r="E320" s="18" t="s">
        <v>691</v>
      </c>
      <c r="F320" s="18">
        <v>212</v>
      </c>
      <c r="G320" s="18" t="s">
        <v>623</v>
      </c>
      <c r="H320" s="18" t="s">
        <v>81</v>
      </c>
      <c r="I320" s="18">
        <v>418</v>
      </c>
      <c r="J320" s="18" t="s">
        <v>555</v>
      </c>
      <c r="K320" s="19">
        <v>212015</v>
      </c>
      <c r="L320" s="20" t="s">
        <v>938</v>
      </c>
      <c r="M320" s="18" t="s">
        <v>1159</v>
      </c>
      <c r="N320" s="18" t="s">
        <v>1160</v>
      </c>
      <c r="O320" s="21">
        <v>0</v>
      </c>
      <c r="P320" s="21" t="s">
        <v>28</v>
      </c>
      <c r="Q320" s="21" t="s">
        <v>28</v>
      </c>
      <c r="R320" s="22">
        <v>100</v>
      </c>
      <c r="S320" s="21">
        <v>100</v>
      </c>
      <c r="T320" s="23"/>
      <c r="U320" s="24">
        <f t="shared" si="32"/>
        <v>0</v>
      </c>
      <c r="V320" s="23"/>
      <c r="W320" s="24">
        <f t="shared" si="33"/>
        <v>0</v>
      </c>
      <c r="X320" s="23" cm="1">
        <f t="array" ref="X320">IFERROR(INDEX(ejecuciones[Column1.ejecutado],MATCH(1,(ejecuciones[Column1.codigoIndicador]=A320)*(ejecuciones[periodo avance]="Marzo"),0)),0)</f>
        <v>0</v>
      </c>
      <c r="Y320" s="23" cm="1">
        <f t="array" ref="Y320">IFERROR(INDEX(ejecuciones[Column1.ejecutado],MATCH(1,(ejecuciones[Column1.codigoIndicador]=A320)*(ejecuciones[periodo avance]="Junio"),0)),0)</f>
        <v>0</v>
      </c>
      <c r="Z320" s="23" cm="1">
        <f t="array" ref="Z320">IFERROR(INDEX(ejecuciones[Column1.ejecutado],MATCH(1,(ejecuciones[Column1.codigoIndicador]=A320)*(ejecuciones[periodo avance]="Septiembre"),0)),0)</f>
        <v>0</v>
      </c>
      <c r="AA320" s="23" cm="1">
        <f t="array" ref="AA320">IFERROR(INDEX(ejecuciones[Column1.ejecutado],MATCH(1,(ejecuciones[Column1.codigoIndicador]=A320)*(ejecuciones[periodo avance]="Diciembre"),0)),0)</f>
        <v>0</v>
      </c>
      <c r="AB320" s="25">
        <f t="shared" si="34"/>
        <v>0</v>
      </c>
      <c r="AC320" s="24">
        <f t="shared" si="35"/>
        <v>0</v>
      </c>
      <c r="AD320" s="25">
        <f t="shared" si="36"/>
        <v>0</v>
      </c>
      <c r="AE320" s="24">
        <f t="shared" si="37"/>
        <v>0</v>
      </c>
      <c r="AF320" s="26">
        <f t="shared" si="38"/>
        <v>0</v>
      </c>
      <c r="AG320" s="27" cm="1">
        <f t="array" ref="AG320">IFERROR(INDEX(ejecuciones[Column1.presupuestoProyectado],MATCH(1,(ejecuciones[Column1.codigoIndicador]=A320)*(ejecuciones[Column1.fechaDiligenciamiento]=_xlfn.MAXIFS(ejecuciones[Column1.fechaDiligenciamiento],ejecuciones[Column1.codigoIndicador],A320)),0)),0)</f>
        <v>0</v>
      </c>
      <c r="AH320" s="28"/>
      <c r="AI320" s="29" cm="1">
        <f t="array" ref="AI320">IFERROR(INDEX(ejecuciones[Column1.presupuestoEjecutado],MATCH(1,(ejecuciones[Column1.codigoIndicador]=A320)*(ejecuciones[Column1.fechaDiligenciamiento]=_xlfn.MAXIFS(ejecuciones[Column1.fechaDiligenciamiento],ejecuciones[Column1.codigoIndicador],A320)),0)),0)</f>
        <v>0</v>
      </c>
      <c r="AJ320" s="26">
        <f t="shared" si="39"/>
        <v>0</v>
      </c>
    </row>
    <row r="321" spans="1:36" ht="101.5" x14ac:dyDescent="0.35">
      <c r="A321" s="17">
        <v>320</v>
      </c>
      <c r="B321" s="18" t="s">
        <v>750</v>
      </c>
      <c r="C321" s="18" t="s">
        <v>29</v>
      </c>
      <c r="D321" s="18" t="s">
        <v>39</v>
      </c>
      <c r="E321" s="18" t="s">
        <v>39</v>
      </c>
      <c r="F321" s="18">
        <v>4101</v>
      </c>
      <c r="G321" s="18" t="s">
        <v>23</v>
      </c>
      <c r="H321" s="18" t="s">
        <v>81</v>
      </c>
      <c r="I321" s="18">
        <v>419</v>
      </c>
      <c r="J321" s="18" t="s">
        <v>552</v>
      </c>
      <c r="K321" s="19" t="s">
        <v>204</v>
      </c>
      <c r="L321" s="20" t="s">
        <v>935</v>
      </c>
      <c r="M321" s="18" t="s">
        <v>1156</v>
      </c>
      <c r="N321" s="18" t="s">
        <v>1160</v>
      </c>
      <c r="O321" s="21">
        <v>0</v>
      </c>
      <c r="P321" s="21" t="s">
        <v>28</v>
      </c>
      <c r="Q321" s="21" t="s">
        <v>28</v>
      </c>
      <c r="R321" s="22">
        <v>8</v>
      </c>
      <c r="S321" s="21">
        <v>8</v>
      </c>
      <c r="T321" s="23"/>
      <c r="U321" s="24">
        <f t="shared" si="32"/>
        <v>0</v>
      </c>
      <c r="V321" s="23"/>
      <c r="W321" s="24">
        <f t="shared" si="33"/>
        <v>0</v>
      </c>
      <c r="X321" s="23" cm="1">
        <f t="array" ref="X321">IFERROR(INDEX(ejecuciones[Column1.ejecutado],MATCH(1,(ejecuciones[Column1.codigoIndicador]=A321)*(ejecuciones[periodo avance]="Marzo"),0)),0)</f>
        <v>0</v>
      </c>
      <c r="Y321" s="23" cm="1">
        <f t="array" ref="Y321">IFERROR(INDEX(ejecuciones[Column1.ejecutado],MATCH(1,(ejecuciones[Column1.codigoIndicador]=A321)*(ejecuciones[periodo avance]="Junio"),0)),0)</f>
        <v>0</v>
      </c>
      <c r="Z321" s="23" cm="1">
        <f t="array" ref="Z321">IFERROR(INDEX(ejecuciones[Column1.ejecutado],MATCH(1,(ejecuciones[Column1.codigoIndicador]=A321)*(ejecuciones[periodo avance]="Septiembre"),0)),0)</f>
        <v>0</v>
      </c>
      <c r="AA321" s="23" cm="1">
        <f t="array" ref="AA321">IFERROR(INDEX(ejecuciones[Column1.ejecutado],MATCH(1,(ejecuciones[Column1.codigoIndicador]=A321)*(ejecuciones[periodo avance]="Diciembre"),0)),0)</f>
        <v>0</v>
      </c>
      <c r="AB321" s="25">
        <f t="shared" si="34"/>
        <v>0</v>
      </c>
      <c r="AC321" s="24">
        <f t="shared" si="35"/>
        <v>0</v>
      </c>
      <c r="AD321" s="25">
        <f t="shared" si="36"/>
        <v>0</v>
      </c>
      <c r="AE321" s="24">
        <f t="shared" si="37"/>
        <v>0</v>
      </c>
      <c r="AF321" s="26">
        <f t="shared" si="38"/>
        <v>0</v>
      </c>
      <c r="AG321" s="27" cm="1">
        <f t="array" ref="AG321">IFERROR(INDEX(ejecuciones[Column1.presupuestoProyectado],MATCH(1,(ejecuciones[Column1.codigoIndicador]=A321)*(ejecuciones[Column1.fechaDiligenciamiento]=_xlfn.MAXIFS(ejecuciones[Column1.fechaDiligenciamiento],ejecuciones[Column1.codigoIndicador],A321)),0)),0)</f>
        <v>0</v>
      </c>
      <c r="AH321" s="28"/>
      <c r="AI321" s="29" cm="1">
        <f t="array" ref="AI321">IFERROR(INDEX(ejecuciones[Column1.presupuestoEjecutado],MATCH(1,(ejecuciones[Column1.codigoIndicador]=A321)*(ejecuciones[Column1.fechaDiligenciamiento]=_xlfn.MAXIFS(ejecuciones[Column1.fechaDiligenciamiento],ejecuciones[Column1.codigoIndicador],A321)),0)),0)</f>
        <v>0</v>
      </c>
      <c r="AJ321" s="26">
        <f t="shared" si="39"/>
        <v>0</v>
      </c>
    </row>
    <row r="322" spans="1:36" ht="87" x14ac:dyDescent="0.35">
      <c r="A322" s="17">
        <v>321</v>
      </c>
      <c r="B322" s="18" t="s">
        <v>750</v>
      </c>
      <c r="C322" s="18" t="s">
        <v>29</v>
      </c>
      <c r="D322" s="18" t="s">
        <v>39</v>
      </c>
      <c r="E322" s="18" t="s">
        <v>39</v>
      </c>
      <c r="F322" s="18">
        <v>4103</v>
      </c>
      <c r="G322" s="18" t="s">
        <v>590</v>
      </c>
      <c r="H322" s="18" t="s">
        <v>81</v>
      </c>
      <c r="I322" s="18">
        <v>420</v>
      </c>
      <c r="J322" s="18" t="s">
        <v>553</v>
      </c>
      <c r="K322" s="19" t="s">
        <v>205</v>
      </c>
      <c r="L322" s="20" t="s">
        <v>936</v>
      </c>
      <c r="M322" s="18" t="s">
        <v>1157</v>
      </c>
      <c r="N322" s="18" t="s">
        <v>1160</v>
      </c>
      <c r="O322" s="21">
        <v>0</v>
      </c>
      <c r="P322" s="21" t="s">
        <v>28</v>
      </c>
      <c r="Q322" s="21" t="s">
        <v>28</v>
      </c>
      <c r="R322" s="22">
        <v>6</v>
      </c>
      <c r="S322" s="21">
        <v>6</v>
      </c>
      <c r="T322" s="23"/>
      <c r="U322" s="24">
        <f t="shared" si="32"/>
        <v>0</v>
      </c>
      <c r="V322" s="23"/>
      <c r="W322" s="24">
        <f t="shared" si="33"/>
        <v>0</v>
      </c>
      <c r="X322" s="23" cm="1">
        <f t="array" ref="X322">IFERROR(INDEX(ejecuciones[Column1.ejecutado],MATCH(1,(ejecuciones[Column1.codigoIndicador]=A322)*(ejecuciones[periodo avance]="Marzo"),0)),0)</f>
        <v>0</v>
      </c>
      <c r="Y322" s="23" cm="1">
        <f t="array" ref="Y322">IFERROR(INDEX(ejecuciones[Column1.ejecutado],MATCH(1,(ejecuciones[Column1.codigoIndicador]=A322)*(ejecuciones[periodo avance]="Junio"),0)),0)</f>
        <v>0</v>
      </c>
      <c r="Z322" s="23" cm="1">
        <f t="array" ref="Z322">IFERROR(INDEX(ejecuciones[Column1.ejecutado],MATCH(1,(ejecuciones[Column1.codigoIndicador]=A322)*(ejecuciones[periodo avance]="Septiembre"),0)),0)</f>
        <v>0</v>
      </c>
      <c r="AA322" s="23" cm="1">
        <f t="array" ref="AA322">IFERROR(INDEX(ejecuciones[Column1.ejecutado],MATCH(1,(ejecuciones[Column1.codigoIndicador]=A322)*(ejecuciones[periodo avance]="Diciembre"),0)),0)</f>
        <v>0</v>
      </c>
      <c r="AB322" s="25">
        <f t="shared" si="34"/>
        <v>0</v>
      </c>
      <c r="AC322" s="24">
        <f t="shared" si="35"/>
        <v>0</v>
      </c>
      <c r="AD322" s="25">
        <f t="shared" si="36"/>
        <v>0</v>
      </c>
      <c r="AE322" s="24">
        <f t="shared" si="37"/>
        <v>0</v>
      </c>
      <c r="AF322" s="26">
        <f t="shared" si="38"/>
        <v>0</v>
      </c>
      <c r="AG322" s="27" cm="1">
        <f t="array" ref="AG322">IFERROR(INDEX(ejecuciones[Column1.presupuestoProyectado],MATCH(1,(ejecuciones[Column1.codigoIndicador]=A322)*(ejecuciones[Column1.fechaDiligenciamiento]=_xlfn.MAXIFS(ejecuciones[Column1.fechaDiligenciamiento],ejecuciones[Column1.codigoIndicador],A322)),0)),0)</f>
        <v>0</v>
      </c>
      <c r="AH322" s="28"/>
      <c r="AI322" s="29" cm="1">
        <f t="array" ref="AI322">IFERROR(INDEX(ejecuciones[Column1.presupuestoEjecutado],MATCH(1,(ejecuciones[Column1.codigoIndicador]=A322)*(ejecuciones[Column1.fechaDiligenciamiento]=_xlfn.MAXIFS(ejecuciones[Column1.fechaDiligenciamiento],ejecuciones[Column1.codigoIndicador],A322)),0)),0)</f>
        <v>0</v>
      </c>
      <c r="AJ322" s="26">
        <f t="shared" si="39"/>
        <v>0</v>
      </c>
    </row>
    <row r="323" spans="1:36" ht="87" x14ac:dyDescent="0.35">
      <c r="A323" s="17">
        <v>322</v>
      </c>
      <c r="B323" s="18" t="s">
        <v>750</v>
      </c>
      <c r="C323" s="18" t="s">
        <v>29</v>
      </c>
      <c r="D323" s="18" t="s">
        <v>39</v>
      </c>
      <c r="E323" s="18" t="s">
        <v>39</v>
      </c>
      <c r="F323" s="18">
        <v>3301</v>
      </c>
      <c r="G323" s="18" t="s">
        <v>580</v>
      </c>
      <c r="H323" s="18" t="s">
        <v>81</v>
      </c>
      <c r="I323" s="18">
        <v>421</v>
      </c>
      <c r="J323" s="18" t="s">
        <v>554</v>
      </c>
      <c r="K323" s="19" t="s">
        <v>206</v>
      </c>
      <c r="L323" s="20" t="s">
        <v>937</v>
      </c>
      <c r="M323" s="18" t="s">
        <v>1158</v>
      </c>
      <c r="N323" s="18" t="s">
        <v>1160</v>
      </c>
      <c r="O323" s="21">
        <v>0</v>
      </c>
      <c r="P323" s="21" t="s">
        <v>28</v>
      </c>
      <c r="Q323" s="21" t="s">
        <v>28</v>
      </c>
      <c r="R323" s="22">
        <v>4</v>
      </c>
      <c r="S323" s="21">
        <v>4</v>
      </c>
      <c r="T323" s="23"/>
      <c r="U323" s="24">
        <f t="shared" ref="U323:U335" si="40">+T323/S323</f>
        <v>0</v>
      </c>
      <c r="V323" s="23"/>
      <c r="W323" s="24">
        <f t="shared" ref="W323" si="41">+V323/S323</f>
        <v>0</v>
      </c>
      <c r="X323" s="23" cm="1">
        <f t="array" ref="X323">IFERROR(INDEX(ejecuciones[Column1.ejecutado],MATCH(1,(ejecuciones[Column1.codigoIndicador]=A323)*(ejecuciones[periodo avance]="Marzo"),0)),0)</f>
        <v>0</v>
      </c>
      <c r="Y323" s="23" cm="1">
        <f t="array" ref="Y323">IFERROR(INDEX(ejecuciones[Column1.ejecutado],MATCH(1,(ejecuciones[Column1.codigoIndicador]=A323)*(ejecuciones[periodo avance]="Junio"),0)),0)</f>
        <v>0</v>
      </c>
      <c r="Z323" s="23" cm="1">
        <f t="array" ref="Z323">IFERROR(INDEX(ejecuciones[Column1.ejecutado],MATCH(1,(ejecuciones[Column1.codigoIndicador]=A323)*(ejecuciones[periodo avance]="Septiembre"),0)),0)</f>
        <v>0</v>
      </c>
      <c r="AA323" s="23" cm="1">
        <f t="array" ref="AA323">IFERROR(INDEX(ejecuciones[Column1.ejecutado],MATCH(1,(ejecuciones[Column1.codigoIndicador]=A323)*(ejecuciones[periodo avance]="Diciembre"),0)),0)</f>
        <v>0</v>
      </c>
      <c r="AB323" s="25">
        <f t="shared" ref="AB323" si="42">+X323+Y323+Z323+AA323</f>
        <v>0</v>
      </c>
      <c r="AC323" s="24">
        <f t="shared" ref="AC323" si="43">+AB323/S323</f>
        <v>0</v>
      </c>
      <c r="AD323" s="25">
        <f t="shared" ref="AD323" si="44">V323+AB323</f>
        <v>0</v>
      </c>
      <c r="AE323" s="24">
        <f t="shared" ref="AE323" si="45">+AB323/R323</f>
        <v>0</v>
      </c>
      <c r="AF323" s="26">
        <f t="shared" ref="AF323" si="46">AD323/S323</f>
        <v>0</v>
      </c>
      <c r="AG323" s="27" cm="1">
        <f t="array" ref="AG323">IFERROR(INDEX(ejecuciones[Column1.presupuestoProyectado],MATCH(1,(ejecuciones[Column1.codigoIndicador]=A323)*(ejecuciones[Column1.fechaDiligenciamiento]=_xlfn.MAXIFS(ejecuciones[Column1.fechaDiligenciamiento],ejecuciones[Column1.codigoIndicador],A323)),0)),0)</f>
        <v>0</v>
      </c>
      <c r="AH323" s="28"/>
      <c r="AI323" s="29" cm="1">
        <f t="array" ref="AI323">IFERROR(INDEX(ejecuciones[Column1.presupuestoEjecutado],MATCH(1,(ejecuciones[Column1.codigoIndicador]=A323)*(ejecuciones[Column1.fechaDiligenciamiento]=_xlfn.MAXIFS(ejecuciones[Column1.fechaDiligenciamiento],ejecuciones[Column1.codigoIndicador],A323)),0)),0)</f>
        <v>0</v>
      </c>
      <c r="AJ323" s="26">
        <f t="shared" ref="AJ323:AJ335" si="47">IFERROR(AI323/AG323,0)</f>
        <v>0</v>
      </c>
    </row>
    <row r="324" spans="1:36" ht="87" x14ac:dyDescent="0.35">
      <c r="A324" s="17">
        <v>323</v>
      </c>
      <c r="B324" s="18" t="s">
        <v>750</v>
      </c>
      <c r="C324" s="18" t="s">
        <v>29</v>
      </c>
      <c r="D324" s="18" t="s">
        <v>39</v>
      </c>
      <c r="E324" s="18" t="s">
        <v>39</v>
      </c>
      <c r="F324" s="18">
        <v>212</v>
      </c>
      <c r="G324" s="18" t="s">
        <v>623</v>
      </c>
      <c r="H324" s="18" t="s">
        <v>81</v>
      </c>
      <c r="I324" s="18">
        <v>422</v>
      </c>
      <c r="J324" s="18" t="s">
        <v>555</v>
      </c>
      <c r="K324" s="19">
        <v>212015</v>
      </c>
      <c r="L324" s="20" t="s">
        <v>938</v>
      </c>
      <c r="M324" s="18" t="s">
        <v>1159</v>
      </c>
      <c r="N324" s="18" t="s">
        <v>1160</v>
      </c>
      <c r="O324" s="21">
        <v>0</v>
      </c>
      <c r="P324" s="21" t="s">
        <v>28</v>
      </c>
      <c r="Q324" s="21" t="s">
        <v>28</v>
      </c>
      <c r="R324" s="22">
        <v>100</v>
      </c>
      <c r="S324" s="21">
        <v>100</v>
      </c>
      <c r="T324" s="23"/>
      <c r="U324" s="24">
        <f t="shared" si="40"/>
        <v>0</v>
      </c>
      <c r="V324" s="23"/>
      <c r="W324" s="24">
        <f>+V324/S324</f>
        <v>0</v>
      </c>
      <c r="X324" s="23" cm="1">
        <f t="array" ref="X324">IFERROR(INDEX(ejecuciones[Column1.ejecutado],MATCH(1,(ejecuciones[Column1.codigoIndicador]=A324)*(ejecuciones[periodo avance]="Marzo"),0)),0)</f>
        <v>0</v>
      </c>
      <c r="Y324" s="23" cm="1">
        <f t="array" ref="Y324">IFERROR(INDEX(ejecuciones[Column1.ejecutado],MATCH(1,(ejecuciones[Column1.codigoIndicador]=A324)*(ejecuciones[periodo avance]="Junio"),0)),0)</f>
        <v>0</v>
      </c>
      <c r="Z324" s="23" cm="1">
        <f t="array" ref="Z324">IFERROR(INDEX(ejecuciones[Column1.ejecutado],MATCH(1,(ejecuciones[Column1.codigoIndicador]=A324)*(ejecuciones[periodo avance]="Septiembre"),0)),0)</f>
        <v>0</v>
      </c>
      <c r="AA324" s="23" cm="1">
        <f t="array" ref="AA324">IFERROR(INDEX(ejecuciones[Column1.ejecutado],MATCH(1,(ejecuciones[Column1.codigoIndicador]=A324)*(ejecuciones[periodo avance]="Diciembre"),0)),0)</f>
        <v>0</v>
      </c>
      <c r="AB324" s="25">
        <f>+X324+Y324+Z324+AA324</f>
        <v>0</v>
      </c>
      <c r="AC324" s="24">
        <f>+AB324/S324</f>
        <v>0</v>
      </c>
      <c r="AD324" s="25">
        <f>V324+AB324</f>
        <v>0</v>
      </c>
      <c r="AE324" s="24">
        <f>+AB324/R324</f>
        <v>0</v>
      </c>
      <c r="AF324" s="26">
        <f>AD324/S324</f>
        <v>0</v>
      </c>
      <c r="AG324" s="27" cm="1">
        <f t="array" ref="AG324">IFERROR(INDEX(ejecuciones[Column1.presupuestoProyectado],MATCH(1,(ejecuciones[Column1.codigoIndicador]=A324)*(ejecuciones[Column1.fechaDiligenciamiento]=_xlfn.MAXIFS(ejecuciones[Column1.fechaDiligenciamiento],ejecuciones[Column1.codigoIndicador],A324)),0)),0)</f>
        <v>0</v>
      </c>
      <c r="AH324" s="28"/>
      <c r="AI324" s="29" cm="1">
        <f t="array" ref="AI324">IFERROR(INDEX(ejecuciones[Column1.presupuestoEjecutado],MATCH(1,(ejecuciones[Column1.codigoIndicador]=A324)*(ejecuciones[Column1.fechaDiligenciamiento]=_xlfn.MAXIFS(ejecuciones[Column1.fechaDiligenciamiento],ejecuciones[Column1.codigoIndicador],A324)),0)),0)</f>
        <v>0</v>
      </c>
      <c r="AJ324" s="26">
        <f t="shared" si="47"/>
        <v>0</v>
      </c>
    </row>
    <row r="325" spans="1:36" ht="72.5" x14ac:dyDescent="0.35">
      <c r="A325" s="17">
        <v>324</v>
      </c>
      <c r="B325" s="30" t="s">
        <v>1224</v>
      </c>
      <c r="C325" s="18" t="s">
        <v>1225</v>
      </c>
      <c r="D325" s="18" t="s">
        <v>1227</v>
      </c>
      <c r="E325" s="18" t="s">
        <v>1228</v>
      </c>
      <c r="F325" s="18">
        <v>2302</v>
      </c>
      <c r="G325" s="18" t="s">
        <v>1235</v>
      </c>
      <c r="H325" s="18" t="s">
        <v>557</v>
      </c>
      <c r="I325" s="18">
        <v>372</v>
      </c>
      <c r="J325" s="18" t="s">
        <v>1239</v>
      </c>
      <c r="K325" s="19" t="s">
        <v>1216</v>
      </c>
      <c r="L325" s="20" t="s">
        <v>1249</v>
      </c>
      <c r="M325" s="18" t="s">
        <v>1259</v>
      </c>
      <c r="N325" s="18" t="s">
        <v>1220</v>
      </c>
      <c r="O325" s="21">
        <v>0</v>
      </c>
      <c r="P325" s="21" t="s">
        <v>28</v>
      </c>
      <c r="Q325" s="21" t="s">
        <v>28</v>
      </c>
      <c r="R325" s="22">
        <v>2</v>
      </c>
      <c r="S325" s="21">
        <v>8</v>
      </c>
      <c r="T325" s="23"/>
      <c r="U325" s="24">
        <f t="shared" si="40"/>
        <v>0</v>
      </c>
      <c r="V325" s="23"/>
      <c r="W325" s="24">
        <f t="shared" ref="W325:W335" si="48">+V325/S325</f>
        <v>0</v>
      </c>
      <c r="X325" s="23" cm="1">
        <f t="array" ref="X325">IFERROR(INDEX(ejecuciones[Column1.ejecutado],MATCH(1,(ejecuciones[Column1.codigoIndicador]=A325)*(ejecuciones[periodo avance]="Marzo"),0)),0)</f>
        <v>1</v>
      </c>
      <c r="Y325" s="23" cm="1">
        <f t="array" ref="Y325">IFERROR(INDEX(ejecuciones[Column1.ejecutado],MATCH(1,(ejecuciones[Column1.codigoIndicador]=A325)*(ejecuciones[periodo avance]="Junio"),0)),0)</f>
        <v>0</v>
      </c>
      <c r="Z325" s="23" cm="1">
        <f t="array" ref="Z325">IFERROR(INDEX(ejecuciones[Column1.ejecutado],MATCH(1,(ejecuciones[Column1.codigoIndicador]=A325)*(ejecuciones[periodo avance]="Septiembre"),0)),0)</f>
        <v>0</v>
      </c>
      <c r="AA325" s="23" cm="1">
        <f t="array" ref="AA325">IFERROR(INDEX(ejecuciones[Column1.ejecutado],MATCH(1,(ejecuciones[Column1.codigoIndicador]=A325)*(ejecuciones[periodo avance]="Diciembre"),0)),0)</f>
        <v>0</v>
      </c>
      <c r="AB325" s="25">
        <f t="shared" ref="AB325:AB335" si="49">+X325+Y325+Z325+AA325</f>
        <v>1</v>
      </c>
      <c r="AC325" s="24">
        <f t="shared" ref="AC325:AC335" si="50">+AB325/S325</f>
        <v>0.125</v>
      </c>
      <c r="AD325" s="25">
        <f t="shared" ref="AD325:AD335" si="51">V325+AB325</f>
        <v>1</v>
      </c>
      <c r="AE325" s="24">
        <f t="shared" ref="AE325:AE335" si="52">+AB325/R325</f>
        <v>0.5</v>
      </c>
      <c r="AF325" s="26">
        <f t="shared" ref="AF325:AF335" si="53">AD325/S325</f>
        <v>0.125</v>
      </c>
      <c r="AG325" s="27" cm="1">
        <f t="array" ref="AG325">IFERROR(INDEX(ejecuciones[Column1.presupuestoProyectado],MATCH(1,(ejecuciones[Column1.codigoIndicador]=A325)*(ejecuciones[Column1.fechaDiligenciamiento]=_xlfn.MAXIFS(ejecuciones[Column1.fechaDiligenciamiento],ejecuciones[Column1.codigoIndicador],A325)),0)),0)</f>
        <v>0</v>
      </c>
      <c r="AH325" s="28"/>
      <c r="AI325" s="29" cm="1">
        <f t="array" ref="AI325">IFERROR(INDEX(ejecuciones[Column1.presupuestoEjecutado],MATCH(1,(ejecuciones[Column1.codigoIndicador]=A325)*(ejecuciones[Column1.fechaDiligenciamiento]=_xlfn.MAXIFS(ejecuciones[Column1.fechaDiligenciamiento],ejecuciones[Column1.codigoIndicador],A325)),0)),0)</f>
        <v>0</v>
      </c>
      <c r="AJ325" s="26">
        <f t="shared" si="47"/>
        <v>0</v>
      </c>
    </row>
    <row r="326" spans="1:36" ht="72.5" x14ac:dyDescent="0.35">
      <c r="A326" s="17">
        <v>325</v>
      </c>
      <c r="B326" s="30" t="s">
        <v>1224</v>
      </c>
      <c r="C326" s="18" t="s">
        <v>1225</v>
      </c>
      <c r="D326" s="18" t="s">
        <v>1227</v>
      </c>
      <c r="E326" s="18" t="s">
        <v>1228</v>
      </c>
      <c r="F326" s="18">
        <v>2301</v>
      </c>
      <c r="G326" s="18" t="s">
        <v>1235</v>
      </c>
      <c r="H326" s="18" t="s">
        <v>556</v>
      </c>
      <c r="I326" s="18">
        <v>373</v>
      </c>
      <c r="J326" s="18" t="s">
        <v>1240</v>
      </c>
      <c r="K326" s="19" t="s">
        <v>1217</v>
      </c>
      <c r="L326" s="20" t="s">
        <v>1250</v>
      </c>
      <c r="M326" s="18" t="s">
        <v>1250</v>
      </c>
      <c r="N326" s="18" t="s">
        <v>1221</v>
      </c>
      <c r="O326" s="21">
        <v>0</v>
      </c>
      <c r="P326" s="21">
        <v>2023</v>
      </c>
      <c r="Q326" s="21" t="s">
        <v>28</v>
      </c>
      <c r="R326" s="22">
        <v>1</v>
      </c>
      <c r="S326" s="21">
        <v>4</v>
      </c>
      <c r="T326" s="23"/>
      <c r="U326" s="24">
        <f t="shared" si="40"/>
        <v>0</v>
      </c>
      <c r="V326" s="23"/>
      <c r="W326" s="24">
        <f t="shared" si="48"/>
        <v>0</v>
      </c>
      <c r="X326" s="23" cm="1">
        <f t="array" ref="X326">IFERROR(INDEX(ejecuciones[Column1.ejecutado],MATCH(1,(ejecuciones[Column1.codigoIndicador]=A326)*(ejecuciones[periodo avance]="Marzo"),0)),0)</f>
        <v>2</v>
      </c>
      <c r="Y326" s="23" cm="1">
        <f t="array" ref="Y326">IFERROR(INDEX(ejecuciones[Column1.ejecutado],MATCH(1,(ejecuciones[Column1.codigoIndicador]=A326)*(ejecuciones[periodo avance]="Junio"),0)),0)</f>
        <v>0</v>
      </c>
      <c r="Z326" s="23" cm="1">
        <f t="array" ref="Z326">IFERROR(INDEX(ejecuciones[Column1.ejecutado],MATCH(1,(ejecuciones[Column1.codigoIndicador]=A326)*(ejecuciones[periodo avance]="Septiembre"),0)),0)</f>
        <v>0</v>
      </c>
      <c r="AA326" s="23" cm="1">
        <f t="array" ref="AA326">IFERROR(INDEX(ejecuciones[Column1.ejecutado],MATCH(1,(ejecuciones[Column1.codigoIndicador]=A326)*(ejecuciones[periodo avance]="Diciembre"),0)),0)</f>
        <v>0</v>
      </c>
      <c r="AB326" s="25">
        <f t="shared" si="49"/>
        <v>2</v>
      </c>
      <c r="AC326" s="24">
        <f t="shared" si="50"/>
        <v>0.5</v>
      </c>
      <c r="AD326" s="25">
        <f t="shared" si="51"/>
        <v>2</v>
      </c>
      <c r="AE326" s="24">
        <f t="shared" si="52"/>
        <v>2</v>
      </c>
      <c r="AF326" s="26">
        <f t="shared" si="53"/>
        <v>0.5</v>
      </c>
      <c r="AG326" s="27" cm="1">
        <f t="array" ref="AG326">IFERROR(INDEX(ejecuciones[Column1.presupuestoProyectado],MATCH(1,(ejecuciones[Column1.codigoIndicador]=A326)*(ejecuciones[Column1.fechaDiligenciamiento]=_xlfn.MAXIFS(ejecuciones[Column1.fechaDiligenciamiento],ejecuciones[Column1.codigoIndicador],A326)),0)),0)</f>
        <v>0</v>
      </c>
      <c r="AH326" s="28"/>
      <c r="AI326" s="29" cm="1">
        <f t="array" ref="AI326">IFERROR(INDEX(ejecuciones[Column1.presupuestoEjecutado],MATCH(1,(ejecuciones[Column1.codigoIndicador]=A326)*(ejecuciones[Column1.fechaDiligenciamiento]=_xlfn.MAXIFS(ejecuciones[Column1.fechaDiligenciamiento],ejecuciones[Column1.codigoIndicador],A326)),0)),0)</f>
        <v>0</v>
      </c>
      <c r="AJ326" s="26">
        <f t="shared" si="47"/>
        <v>0</v>
      </c>
    </row>
    <row r="327" spans="1:36" ht="72.5" x14ac:dyDescent="0.35">
      <c r="A327" s="17">
        <v>326</v>
      </c>
      <c r="B327" s="30" t="s">
        <v>1224</v>
      </c>
      <c r="C327" s="18" t="s">
        <v>1225</v>
      </c>
      <c r="D327" s="18" t="s">
        <v>1227</v>
      </c>
      <c r="E327" s="18" t="s">
        <v>1228</v>
      </c>
      <c r="F327" s="18">
        <v>2302</v>
      </c>
      <c r="G327" s="18" t="s">
        <v>1235</v>
      </c>
      <c r="H327" s="18" t="s">
        <v>557</v>
      </c>
      <c r="I327" s="18">
        <v>374</v>
      </c>
      <c r="J327" s="18" t="s">
        <v>1241</v>
      </c>
      <c r="K327" s="19">
        <v>2302024</v>
      </c>
      <c r="L327" s="20" t="s">
        <v>1251</v>
      </c>
      <c r="M327" s="18" t="s">
        <v>1068</v>
      </c>
      <c r="N327" s="18" t="s">
        <v>1220</v>
      </c>
      <c r="O327" s="21">
        <v>0</v>
      </c>
      <c r="P327" s="21">
        <v>2022</v>
      </c>
      <c r="Q327" s="21" t="s">
        <v>28</v>
      </c>
      <c r="R327" s="22">
        <v>10</v>
      </c>
      <c r="S327" s="21">
        <v>30</v>
      </c>
      <c r="T327" s="23"/>
      <c r="U327" s="24">
        <f t="shared" si="40"/>
        <v>0</v>
      </c>
      <c r="V327" s="23"/>
      <c r="W327" s="24">
        <f t="shared" si="48"/>
        <v>0</v>
      </c>
      <c r="X327" s="23" cm="1">
        <f t="array" ref="X327">IFERROR(INDEX(ejecuciones[Column1.ejecutado],MATCH(1,(ejecuciones[Column1.codigoIndicador]=A327)*(ejecuciones[periodo avance]="Marzo"),0)),0)</f>
        <v>0</v>
      </c>
      <c r="Y327" s="23" cm="1">
        <f t="array" ref="Y327">IFERROR(INDEX(ejecuciones[Column1.ejecutado],MATCH(1,(ejecuciones[Column1.codigoIndicador]=A327)*(ejecuciones[periodo avance]="Junio"),0)),0)</f>
        <v>0</v>
      </c>
      <c r="Z327" s="23" cm="1">
        <f t="array" ref="Z327">IFERROR(INDEX(ejecuciones[Column1.ejecutado],MATCH(1,(ejecuciones[Column1.codigoIndicador]=A327)*(ejecuciones[periodo avance]="Septiembre"),0)),0)</f>
        <v>0</v>
      </c>
      <c r="AA327" s="23" cm="1">
        <f t="array" ref="AA327">IFERROR(INDEX(ejecuciones[Column1.ejecutado],MATCH(1,(ejecuciones[Column1.codigoIndicador]=A327)*(ejecuciones[periodo avance]="Diciembre"),0)),0)</f>
        <v>0</v>
      </c>
      <c r="AB327" s="25">
        <f t="shared" si="49"/>
        <v>0</v>
      </c>
      <c r="AC327" s="24">
        <f t="shared" si="50"/>
        <v>0</v>
      </c>
      <c r="AD327" s="25">
        <f t="shared" si="51"/>
        <v>0</v>
      </c>
      <c r="AE327" s="24">
        <f t="shared" si="52"/>
        <v>0</v>
      </c>
      <c r="AF327" s="26">
        <f t="shared" si="53"/>
        <v>0</v>
      </c>
      <c r="AG327" s="27" cm="1">
        <f t="array" ref="AG327">IFERROR(INDEX(ejecuciones[Column1.presupuestoProyectado],MATCH(1,(ejecuciones[Column1.codigoIndicador]=A327)*(ejecuciones[Column1.fechaDiligenciamiento]=_xlfn.MAXIFS(ejecuciones[Column1.fechaDiligenciamiento],ejecuciones[Column1.codigoIndicador],A327)),0)),0)</f>
        <v>0</v>
      </c>
      <c r="AH327" s="28"/>
      <c r="AI327" s="29" cm="1">
        <f t="array" ref="AI327">IFERROR(INDEX(ejecuciones[Column1.presupuestoEjecutado],MATCH(1,(ejecuciones[Column1.codigoIndicador]=A327)*(ejecuciones[Column1.fechaDiligenciamiento]=_xlfn.MAXIFS(ejecuciones[Column1.fechaDiligenciamiento],ejecuciones[Column1.codigoIndicador],A327)),0)),0)</f>
        <v>0</v>
      </c>
      <c r="AJ327" s="26">
        <f t="shared" si="47"/>
        <v>0</v>
      </c>
    </row>
    <row r="328" spans="1:36" ht="72.5" x14ac:dyDescent="0.35">
      <c r="A328" s="17">
        <v>327</v>
      </c>
      <c r="B328" s="30" t="s">
        <v>1224</v>
      </c>
      <c r="C328" s="18" t="s">
        <v>1225</v>
      </c>
      <c r="D328" s="18" t="s">
        <v>1227</v>
      </c>
      <c r="E328" s="18" t="s">
        <v>1229</v>
      </c>
      <c r="F328" s="18">
        <v>2301</v>
      </c>
      <c r="G328" s="18" t="s">
        <v>1236</v>
      </c>
      <c r="H328" s="18" t="s">
        <v>556</v>
      </c>
      <c r="I328" s="18">
        <v>375</v>
      </c>
      <c r="J328" s="18" t="s">
        <v>1242</v>
      </c>
      <c r="K328" s="19">
        <v>2301028</v>
      </c>
      <c r="L328" s="20" t="s">
        <v>1252</v>
      </c>
      <c r="M328" s="18" t="s">
        <v>1260</v>
      </c>
      <c r="N328" s="18" t="s">
        <v>1220</v>
      </c>
      <c r="O328" s="21" t="s">
        <v>28</v>
      </c>
      <c r="P328" s="21" t="s">
        <v>28</v>
      </c>
      <c r="Q328" s="21" t="s">
        <v>28</v>
      </c>
      <c r="R328" s="22">
        <v>10</v>
      </c>
      <c r="S328" s="21">
        <v>40</v>
      </c>
      <c r="T328" s="23"/>
      <c r="U328" s="24">
        <f t="shared" si="40"/>
        <v>0</v>
      </c>
      <c r="V328" s="23"/>
      <c r="W328" s="24">
        <f t="shared" si="48"/>
        <v>0</v>
      </c>
      <c r="X328" s="23" cm="1">
        <f t="array" ref="X328">IFERROR(INDEX(ejecuciones[Column1.ejecutado],MATCH(1,(ejecuciones[Column1.codigoIndicador]=A328)*(ejecuciones[periodo avance]="Marzo"),0)),0)</f>
        <v>1</v>
      </c>
      <c r="Y328" s="23" cm="1">
        <f t="array" ref="Y328">IFERROR(INDEX(ejecuciones[Column1.ejecutado],MATCH(1,(ejecuciones[Column1.codigoIndicador]=A328)*(ejecuciones[periodo avance]="Junio"),0)),0)</f>
        <v>0</v>
      </c>
      <c r="Z328" s="23" cm="1">
        <f t="array" ref="Z328">IFERROR(INDEX(ejecuciones[Column1.ejecutado],MATCH(1,(ejecuciones[Column1.codigoIndicador]=A328)*(ejecuciones[periodo avance]="Septiembre"),0)),0)</f>
        <v>0</v>
      </c>
      <c r="AA328" s="23" cm="1">
        <f t="array" ref="AA328">IFERROR(INDEX(ejecuciones[Column1.ejecutado],MATCH(1,(ejecuciones[Column1.codigoIndicador]=A328)*(ejecuciones[periodo avance]="Diciembre"),0)),0)</f>
        <v>0</v>
      </c>
      <c r="AB328" s="25">
        <f t="shared" si="49"/>
        <v>1</v>
      </c>
      <c r="AC328" s="24">
        <f t="shared" si="50"/>
        <v>2.5000000000000001E-2</v>
      </c>
      <c r="AD328" s="25">
        <f t="shared" si="51"/>
        <v>1</v>
      </c>
      <c r="AE328" s="24">
        <f t="shared" si="52"/>
        <v>0.1</v>
      </c>
      <c r="AF328" s="26">
        <f t="shared" si="53"/>
        <v>2.5000000000000001E-2</v>
      </c>
      <c r="AG328" s="27" cm="1">
        <f t="array" ref="AG328">IFERROR(INDEX(ejecuciones[Column1.presupuestoProyectado],MATCH(1,(ejecuciones[Column1.codigoIndicador]=A328)*(ejecuciones[Column1.fechaDiligenciamiento]=_xlfn.MAXIFS(ejecuciones[Column1.fechaDiligenciamiento],ejecuciones[Column1.codigoIndicador],A328)),0)),0)</f>
        <v>0</v>
      </c>
      <c r="AH328" s="28"/>
      <c r="AI328" s="29" cm="1">
        <f t="array" ref="AI328">IFERROR(INDEX(ejecuciones[Column1.presupuestoEjecutado],MATCH(1,(ejecuciones[Column1.codigoIndicador]=A328)*(ejecuciones[Column1.fechaDiligenciamiento]=_xlfn.MAXIFS(ejecuciones[Column1.fechaDiligenciamiento],ejecuciones[Column1.codigoIndicador],A328)),0)),0)</f>
        <v>0</v>
      </c>
      <c r="AJ328" s="26">
        <f t="shared" si="47"/>
        <v>0</v>
      </c>
    </row>
    <row r="329" spans="1:36" ht="72.5" x14ac:dyDescent="0.35">
      <c r="A329" s="17">
        <v>328</v>
      </c>
      <c r="B329" s="30" t="s">
        <v>1224</v>
      </c>
      <c r="C329" s="18" t="s">
        <v>1225</v>
      </c>
      <c r="D329" s="18" t="s">
        <v>1227</v>
      </c>
      <c r="E329" s="18" t="s">
        <v>1230</v>
      </c>
      <c r="F329" s="18">
        <v>2301</v>
      </c>
      <c r="G329" s="18" t="s">
        <v>1237</v>
      </c>
      <c r="H329" s="18" t="s">
        <v>556</v>
      </c>
      <c r="I329" s="18">
        <v>376</v>
      </c>
      <c r="J329" s="18" t="s">
        <v>1243</v>
      </c>
      <c r="K329" s="19" t="s">
        <v>1218</v>
      </c>
      <c r="L329" s="20" t="s">
        <v>1253</v>
      </c>
      <c r="M329" s="18" t="s">
        <v>1261</v>
      </c>
      <c r="N329" s="18" t="s">
        <v>1222</v>
      </c>
      <c r="O329" s="21">
        <v>0</v>
      </c>
      <c r="P329" s="21">
        <v>2023</v>
      </c>
      <c r="Q329" s="21" t="s">
        <v>28</v>
      </c>
      <c r="R329" s="22">
        <v>4</v>
      </c>
      <c r="S329" s="21">
        <v>24</v>
      </c>
      <c r="T329" s="23"/>
      <c r="U329" s="24">
        <f t="shared" si="40"/>
        <v>0</v>
      </c>
      <c r="V329" s="23"/>
      <c r="W329" s="24">
        <f t="shared" si="48"/>
        <v>0</v>
      </c>
      <c r="X329" s="23" cm="1">
        <f t="array" ref="X329">IFERROR(INDEX(ejecuciones[Column1.ejecutado],MATCH(1,(ejecuciones[Column1.codigoIndicador]=A329)*(ejecuciones[periodo avance]="Marzo"),0)),0)</f>
        <v>0</v>
      </c>
      <c r="Y329" s="23" cm="1">
        <f t="array" ref="Y329">IFERROR(INDEX(ejecuciones[Column1.ejecutado],MATCH(1,(ejecuciones[Column1.codigoIndicador]=A329)*(ejecuciones[periodo avance]="Junio"),0)),0)</f>
        <v>0</v>
      </c>
      <c r="Z329" s="23" cm="1">
        <f t="array" ref="Z329">IFERROR(INDEX(ejecuciones[Column1.ejecutado],MATCH(1,(ejecuciones[Column1.codigoIndicador]=A329)*(ejecuciones[periodo avance]="Septiembre"),0)),0)</f>
        <v>0</v>
      </c>
      <c r="AA329" s="23" cm="1">
        <f t="array" ref="AA329">IFERROR(INDEX(ejecuciones[Column1.ejecutado],MATCH(1,(ejecuciones[Column1.codigoIndicador]=A329)*(ejecuciones[periodo avance]="Diciembre"),0)),0)</f>
        <v>0</v>
      </c>
      <c r="AB329" s="25">
        <f t="shared" si="49"/>
        <v>0</v>
      </c>
      <c r="AC329" s="24">
        <f t="shared" si="50"/>
        <v>0</v>
      </c>
      <c r="AD329" s="25">
        <f t="shared" si="51"/>
        <v>0</v>
      </c>
      <c r="AE329" s="24">
        <f t="shared" si="52"/>
        <v>0</v>
      </c>
      <c r="AF329" s="26">
        <f t="shared" si="53"/>
        <v>0</v>
      </c>
      <c r="AG329" s="27" cm="1">
        <f t="array" ref="AG329">IFERROR(INDEX(ejecuciones[Column1.presupuestoProyectado],MATCH(1,(ejecuciones[Column1.codigoIndicador]=A329)*(ejecuciones[Column1.fechaDiligenciamiento]=_xlfn.MAXIFS(ejecuciones[Column1.fechaDiligenciamiento],ejecuciones[Column1.codigoIndicador],A329)),0)),0)</f>
        <v>0</v>
      </c>
      <c r="AH329" s="28"/>
      <c r="AI329" s="29" cm="1">
        <f t="array" ref="AI329">IFERROR(INDEX(ejecuciones[Column1.presupuestoEjecutado],MATCH(1,(ejecuciones[Column1.codigoIndicador]=A329)*(ejecuciones[Column1.fechaDiligenciamiento]=_xlfn.MAXIFS(ejecuciones[Column1.fechaDiligenciamiento],ejecuciones[Column1.codigoIndicador],A329)),0)),0)</f>
        <v>0</v>
      </c>
      <c r="AJ329" s="26">
        <f t="shared" si="47"/>
        <v>0</v>
      </c>
    </row>
    <row r="330" spans="1:36" ht="72.5" x14ac:dyDescent="0.35">
      <c r="A330" s="17">
        <v>329</v>
      </c>
      <c r="B330" s="30" t="s">
        <v>1224</v>
      </c>
      <c r="C330" s="18" t="s">
        <v>1225</v>
      </c>
      <c r="D330" s="18" t="s">
        <v>1227</v>
      </c>
      <c r="E330" s="18" t="s">
        <v>1231</v>
      </c>
      <c r="F330" s="18">
        <v>2301</v>
      </c>
      <c r="G330" s="18" t="s">
        <v>1237</v>
      </c>
      <c r="H330" s="18" t="s">
        <v>564</v>
      </c>
      <c r="I330" s="18">
        <v>377</v>
      </c>
      <c r="J330" s="18" t="s">
        <v>1244</v>
      </c>
      <c r="K330" s="19">
        <v>2301027</v>
      </c>
      <c r="L330" s="20" t="s">
        <v>1254</v>
      </c>
      <c r="M330" s="18" t="s">
        <v>1262</v>
      </c>
      <c r="N330" s="18" t="s">
        <v>1220</v>
      </c>
      <c r="O330" s="21">
        <v>0</v>
      </c>
      <c r="P330" s="21">
        <v>2023</v>
      </c>
      <c r="Q330" s="21" t="s">
        <v>1269</v>
      </c>
      <c r="R330" s="22">
        <v>2000</v>
      </c>
      <c r="S330" s="21">
        <v>7000</v>
      </c>
      <c r="T330" s="23"/>
      <c r="U330" s="24">
        <f t="shared" si="40"/>
        <v>0</v>
      </c>
      <c r="V330" s="23"/>
      <c r="W330" s="24">
        <f t="shared" si="48"/>
        <v>0</v>
      </c>
      <c r="X330" s="23" cm="1">
        <f t="array" ref="X330">IFERROR(INDEX(ejecuciones[Column1.ejecutado],MATCH(1,(ejecuciones[Column1.codigoIndicador]=A330)*(ejecuciones[periodo avance]="Marzo"),0)),0)</f>
        <v>1222</v>
      </c>
      <c r="Y330" s="23" cm="1">
        <f t="array" ref="Y330">IFERROR(INDEX(ejecuciones[Column1.ejecutado],MATCH(1,(ejecuciones[Column1.codigoIndicador]=A330)*(ejecuciones[periodo avance]="Junio"),0)),0)</f>
        <v>0</v>
      </c>
      <c r="Z330" s="23" cm="1">
        <f t="array" ref="Z330">IFERROR(INDEX(ejecuciones[Column1.ejecutado],MATCH(1,(ejecuciones[Column1.codigoIndicador]=A330)*(ejecuciones[periodo avance]="Septiembre"),0)),0)</f>
        <v>0</v>
      </c>
      <c r="AA330" s="23" cm="1">
        <f t="array" ref="AA330">IFERROR(INDEX(ejecuciones[Column1.ejecutado],MATCH(1,(ejecuciones[Column1.codigoIndicador]=A330)*(ejecuciones[periodo avance]="Diciembre"),0)),0)</f>
        <v>0</v>
      </c>
      <c r="AB330" s="25">
        <f t="shared" si="49"/>
        <v>1222</v>
      </c>
      <c r="AC330" s="24">
        <f t="shared" si="50"/>
        <v>0.17457142857142857</v>
      </c>
      <c r="AD330" s="25">
        <f t="shared" si="51"/>
        <v>1222</v>
      </c>
      <c r="AE330" s="24">
        <f t="shared" si="52"/>
        <v>0.61099999999999999</v>
      </c>
      <c r="AF330" s="26">
        <f t="shared" si="53"/>
        <v>0.17457142857142857</v>
      </c>
      <c r="AG330" s="27" cm="1">
        <f t="array" ref="AG330">IFERROR(INDEX(ejecuciones[Column1.presupuestoProyectado],MATCH(1,(ejecuciones[Column1.codigoIndicador]=A330)*(ejecuciones[Column1.fechaDiligenciamiento]=_xlfn.MAXIFS(ejecuciones[Column1.fechaDiligenciamiento],ejecuciones[Column1.codigoIndicador],A330)),0)),0)</f>
        <v>5089099360</v>
      </c>
      <c r="AH330" s="28"/>
      <c r="AI330" s="29" cm="1">
        <f t="array" ref="AI330">IFERROR(INDEX(ejecuciones[Column1.presupuestoEjecutado],MATCH(1,(ejecuciones[Column1.codigoIndicador]=A330)*(ejecuciones[Column1.fechaDiligenciamiento]=_xlfn.MAXIFS(ejecuciones[Column1.fechaDiligenciamiento],ejecuciones[Column1.codigoIndicador],A330)),0)),0)</f>
        <v>90156667</v>
      </c>
      <c r="AJ330" s="26">
        <f t="shared" si="47"/>
        <v>1.771564291092953E-2</v>
      </c>
    </row>
    <row r="331" spans="1:36" ht="101.5" x14ac:dyDescent="0.35">
      <c r="A331" s="17">
        <v>330</v>
      </c>
      <c r="B331" s="30" t="s">
        <v>1224</v>
      </c>
      <c r="C331" s="18" t="s">
        <v>1225</v>
      </c>
      <c r="D331" s="18" t="s">
        <v>1227</v>
      </c>
      <c r="E331" s="18" t="s">
        <v>1232</v>
      </c>
      <c r="F331" s="18">
        <v>2301</v>
      </c>
      <c r="G331" s="18" t="s">
        <v>1238</v>
      </c>
      <c r="H331" s="18" t="s">
        <v>561</v>
      </c>
      <c r="I331" s="18">
        <v>378</v>
      </c>
      <c r="J331" s="18" t="s">
        <v>1245</v>
      </c>
      <c r="K331" s="19">
        <v>2301027</v>
      </c>
      <c r="L331" s="20" t="s">
        <v>1246</v>
      </c>
      <c r="M331" s="18" t="s">
        <v>1263</v>
      </c>
      <c r="N331" s="18" t="s">
        <v>1220</v>
      </c>
      <c r="O331" s="21">
        <v>0</v>
      </c>
      <c r="P331" s="21">
        <v>2023</v>
      </c>
      <c r="Q331" s="21" t="s">
        <v>1269</v>
      </c>
      <c r="R331" s="22">
        <v>3</v>
      </c>
      <c r="S331" s="21">
        <v>12</v>
      </c>
      <c r="T331" s="23"/>
      <c r="U331" s="24">
        <f t="shared" si="40"/>
        <v>0</v>
      </c>
      <c r="V331" s="23"/>
      <c r="W331" s="24">
        <f t="shared" si="48"/>
        <v>0</v>
      </c>
      <c r="X331" s="23" cm="1">
        <f t="array" ref="X331">IFERROR(INDEX(ejecuciones[Column1.ejecutado],MATCH(1,(ejecuciones[Column1.codigoIndicador]=A331)*(ejecuciones[periodo avance]="Marzo"),0)),0)</f>
        <v>1</v>
      </c>
      <c r="Y331" s="23" cm="1">
        <f t="array" ref="Y331">IFERROR(INDEX(ejecuciones[Column1.ejecutado],MATCH(1,(ejecuciones[Column1.codigoIndicador]=A331)*(ejecuciones[periodo avance]="Junio"),0)),0)</f>
        <v>0</v>
      </c>
      <c r="Z331" s="23" cm="1">
        <f t="array" ref="Z331">IFERROR(INDEX(ejecuciones[Column1.ejecutado],MATCH(1,(ejecuciones[Column1.codigoIndicador]=A331)*(ejecuciones[periodo avance]="Septiembre"),0)),0)</f>
        <v>0</v>
      </c>
      <c r="AA331" s="23" cm="1">
        <f t="array" ref="AA331">IFERROR(INDEX(ejecuciones[Column1.ejecutado],MATCH(1,(ejecuciones[Column1.codigoIndicador]=A331)*(ejecuciones[periodo avance]="Diciembre"),0)),0)</f>
        <v>0</v>
      </c>
      <c r="AB331" s="25">
        <f t="shared" si="49"/>
        <v>1</v>
      </c>
      <c r="AC331" s="24">
        <f t="shared" si="50"/>
        <v>8.3333333333333329E-2</v>
      </c>
      <c r="AD331" s="25">
        <f t="shared" si="51"/>
        <v>1</v>
      </c>
      <c r="AE331" s="24">
        <f t="shared" si="52"/>
        <v>0.33333333333333331</v>
      </c>
      <c r="AF331" s="26">
        <f t="shared" si="53"/>
        <v>8.3333333333333329E-2</v>
      </c>
      <c r="AG331" s="27" cm="1">
        <f t="array" ref="AG331">IFERROR(INDEX(ejecuciones[Column1.presupuestoProyectado],MATCH(1,(ejecuciones[Column1.codigoIndicador]=A331)*(ejecuciones[Column1.fechaDiligenciamiento]=_xlfn.MAXIFS(ejecuciones[Column1.fechaDiligenciamiento],ejecuciones[Column1.codigoIndicador],A331)),0)),0)</f>
        <v>0</v>
      </c>
      <c r="AH331" s="28"/>
      <c r="AI331" s="29" cm="1">
        <f t="array" ref="AI331">IFERROR(INDEX(ejecuciones[Column1.presupuestoEjecutado],MATCH(1,(ejecuciones[Column1.codigoIndicador]=A331)*(ejecuciones[Column1.fechaDiligenciamiento]=_xlfn.MAXIFS(ejecuciones[Column1.fechaDiligenciamiento],ejecuciones[Column1.codigoIndicador],A331)),0)),0)</f>
        <v>0</v>
      </c>
      <c r="AJ331" s="26">
        <f t="shared" si="47"/>
        <v>0</v>
      </c>
    </row>
    <row r="332" spans="1:36" ht="101.5" x14ac:dyDescent="0.35">
      <c r="A332" s="17">
        <v>331</v>
      </c>
      <c r="B332" s="30" t="s">
        <v>1224</v>
      </c>
      <c r="C332" s="18" t="s">
        <v>1225</v>
      </c>
      <c r="D332" s="18" t="s">
        <v>1227</v>
      </c>
      <c r="E332" s="18" t="s">
        <v>1232</v>
      </c>
      <c r="F332" s="18">
        <v>2302</v>
      </c>
      <c r="G332" s="18" t="s">
        <v>1235</v>
      </c>
      <c r="H332" s="18" t="s">
        <v>561</v>
      </c>
      <c r="I332" s="18">
        <v>379</v>
      </c>
      <c r="J332" s="18" t="s">
        <v>1246</v>
      </c>
      <c r="K332" s="19" t="s">
        <v>200</v>
      </c>
      <c r="L332" s="20" t="s">
        <v>1255</v>
      </c>
      <c r="M332" s="18" t="s">
        <v>1264</v>
      </c>
      <c r="N332" s="18" t="s">
        <v>1223</v>
      </c>
      <c r="O332" s="21">
        <v>11987</v>
      </c>
      <c r="P332" s="21">
        <v>2023</v>
      </c>
      <c r="Q332" s="21" t="s">
        <v>1270</v>
      </c>
      <c r="R332" s="22">
        <v>6000</v>
      </c>
      <c r="S332" s="21">
        <v>16987</v>
      </c>
      <c r="T332" s="23"/>
      <c r="U332" s="24">
        <f t="shared" si="40"/>
        <v>0</v>
      </c>
      <c r="V332" s="23"/>
      <c r="W332" s="24">
        <f t="shared" si="48"/>
        <v>0</v>
      </c>
      <c r="X332" s="23" cm="1">
        <f t="array" ref="X332">IFERROR(INDEX(ejecuciones[Column1.ejecutado],MATCH(1,(ejecuciones[Column1.codigoIndicador]=A332)*(ejecuciones[periodo avance]="Marzo"),0)),0)</f>
        <v>1285</v>
      </c>
      <c r="Y332" s="23" cm="1">
        <f t="array" ref="Y332">IFERROR(INDEX(ejecuciones[Column1.ejecutado],MATCH(1,(ejecuciones[Column1.codigoIndicador]=A332)*(ejecuciones[periodo avance]="Junio"),0)),0)</f>
        <v>0</v>
      </c>
      <c r="Z332" s="23" cm="1">
        <f t="array" ref="Z332">IFERROR(INDEX(ejecuciones[Column1.ejecutado],MATCH(1,(ejecuciones[Column1.codigoIndicador]=A332)*(ejecuciones[periodo avance]="Septiembre"),0)),0)</f>
        <v>0</v>
      </c>
      <c r="AA332" s="23" cm="1">
        <f t="array" ref="AA332">IFERROR(INDEX(ejecuciones[Column1.ejecutado],MATCH(1,(ejecuciones[Column1.codigoIndicador]=A332)*(ejecuciones[periodo avance]="Diciembre"),0)),0)</f>
        <v>0</v>
      </c>
      <c r="AB332" s="25">
        <f t="shared" si="49"/>
        <v>1285</v>
      </c>
      <c r="AC332" s="24">
        <f t="shared" si="50"/>
        <v>7.5646082298228057E-2</v>
      </c>
      <c r="AD332" s="25">
        <f t="shared" si="51"/>
        <v>1285</v>
      </c>
      <c r="AE332" s="24">
        <f t="shared" si="52"/>
        <v>0.21416666666666667</v>
      </c>
      <c r="AF332" s="26">
        <f t="shared" si="53"/>
        <v>7.5646082298228057E-2</v>
      </c>
      <c r="AG332" s="27" cm="1">
        <f t="array" ref="AG332">IFERROR(INDEX(ejecuciones[Column1.presupuestoProyectado],MATCH(1,(ejecuciones[Column1.codigoIndicador]=A332)*(ejecuciones[Column1.fechaDiligenciamiento]=_xlfn.MAXIFS(ejecuciones[Column1.fechaDiligenciamiento],ejecuciones[Column1.codigoIndicador],A332)),0)),0)</f>
        <v>0</v>
      </c>
      <c r="AH332" s="28"/>
      <c r="AI332" s="29" cm="1">
        <f t="array" ref="AI332">IFERROR(INDEX(ejecuciones[Column1.presupuestoEjecutado],MATCH(1,(ejecuciones[Column1.codigoIndicador]=A332)*(ejecuciones[Column1.fechaDiligenciamiento]=_xlfn.MAXIFS(ejecuciones[Column1.fechaDiligenciamiento],ejecuciones[Column1.codigoIndicador],A332)),0)),0)</f>
        <v>0</v>
      </c>
      <c r="AJ332" s="26">
        <f t="shared" si="47"/>
        <v>0</v>
      </c>
    </row>
    <row r="333" spans="1:36" ht="58" x14ac:dyDescent="0.35">
      <c r="A333" s="17">
        <v>332</v>
      </c>
      <c r="B333" s="30" t="s">
        <v>1224</v>
      </c>
      <c r="C333" s="18" t="s">
        <v>1225</v>
      </c>
      <c r="D333" s="18" t="s">
        <v>1227</v>
      </c>
      <c r="E333" s="18" t="s">
        <v>1233</v>
      </c>
      <c r="F333" s="18">
        <v>2301</v>
      </c>
      <c r="G333" s="18" t="s">
        <v>1238</v>
      </c>
      <c r="H333" s="18" t="s">
        <v>561</v>
      </c>
      <c r="I333" s="18">
        <v>380</v>
      </c>
      <c r="J333" s="18" t="s">
        <v>1247</v>
      </c>
      <c r="K333" s="19" t="s">
        <v>1219</v>
      </c>
      <c r="L333" s="20" t="s">
        <v>1256</v>
      </c>
      <c r="M333" s="18" t="s">
        <v>1265</v>
      </c>
      <c r="N333" s="18" t="s">
        <v>1220</v>
      </c>
      <c r="O333" s="21">
        <v>220</v>
      </c>
      <c r="P333" s="21">
        <v>2023</v>
      </c>
      <c r="Q333" s="21" t="s">
        <v>1269</v>
      </c>
      <c r="R333" s="22">
        <v>190</v>
      </c>
      <c r="S333" s="21">
        <v>540</v>
      </c>
      <c r="T333" s="23"/>
      <c r="U333" s="24">
        <f t="shared" si="40"/>
        <v>0</v>
      </c>
      <c r="V333" s="23"/>
      <c r="W333" s="24">
        <f t="shared" si="48"/>
        <v>0</v>
      </c>
      <c r="X333" s="23" cm="1">
        <f t="array" ref="X333">IFERROR(INDEX(ejecuciones[Column1.ejecutado],MATCH(1,(ejecuciones[Column1.codigoIndicador]=A333)*(ejecuciones[periodo avance]="Marzo"),0)),0)</f>
        <v>13</v>
      </c>
      <c r="Y333" s="23" cm="1">
        <f t="array" ref="Y333">IFERROR(INDEX(ejecuciones[Column1.ejecutado],MATCH(1,(ejecuciones[Column1.codigoIndicador]=A333)*(ejecuciones[periodo avance]="Junio"),0)),0)</f>
        <v>0</v>
      </c>
      <c r="Z333" s="23" cm="1">
        <f t="array" ref="Z333">IFERROR(INDEX(ejecuciones[Column1.ejecutado],MATCH(1,(ejecuciones[Column1.codigoIndicador]=A333)*(ejecuciones[periodo avance]="Septiembre"),0)),0)</f>
        <v>0</v>
      </c>
      <c r="AA333" s="23" cm="1">
        <f t="array" ref="AA333">IFERROR(INDEX(ejecuciones[Column1.ejecutado],MATCH(1,(ejecuciones[Column1.codigoIndicador]=A333)*(ejecuciones[periodo avance]="Diciembre"),0)),0)</f>
        <v>0</v>
      </c>
      <c r="AB333" s="25">
        <f t="shared" si="49"/>
        <v>13</v>
      </c>
      <c r="AC333" s="24">
        <f t="shared" si="50"/>
        <v>2.4074074074074074E-2</v>
      </c>
      <c r="AD333" s="25">
        <f t="shared" si="51"/>
        <v>13</v>
      </c>
      <c r="AE333" s="24">
        <f t="shared" si="52"/>
        <v>6.8421052631578952E-2</v>
      </c>
      <c r="AF333" s="26">
        <f t="shared" si="53"/>
        <v>2.4074074074074074E-2</v>
      </c>
      <c r="AG333" s="27" cm="1">
        <f t="array" ref="AG333">IFERROR(INDEX(ejecuciones[Column1.presupuestoProyectado],MATCH(1,(ejecuciones[Column1.codigoIndicador]=A333)*(ejecuciones[Column1.fechaDiligenciamiento]=_xlfn.MAXIFS(ejecuciones[Column1.fechaDiligenciamiento],ejecuciones[Column1.codigoIndicador],A333)),0)),0)</f>
        <v>0</v>
      </c>
      <c r="AH333" s="28"/>
      <c r="AI333" s="29" cm="1">
        <f t="array" ref="AI333">IFERROR(INDEX(ejecuciones[Column1.presupuestoEjecutado],MATCH(1,(ejecuciones[Column1.codigoIndicador]=A333)*(ejecuciones[Column1.fechaDiligenciamiento]=_xlfn.MAXIFS(ejecuciones[Column1.fechaDiligenciamiento],ejecuciones[Column1.codigoIndicador],A333)),0)),0)</f>
        <v>0</v>
      </c>
      <c r="AJ333" s="26">
        <f t="shared" si="47"/>
        <v>0</v>
      </c>
    </row>
    <row r="334" spans="1:36" ht="72.5" x14ac:dyDescent="0.35">
      <c r="A334" s="17">
        <v>333</v>
      </c>
      <c r="B334" s="30" t="s">
        <v>1224</v>
      </c>
      <c r="C334" s="18" t="s">
        <v>1226</v>
      </c>
      <c r="D334" s="18" t="s">
        <v>1227</v>
      </c>
      <c r="E334" s="18" t="s">
        <v>1215</v>
      </c>
      <c r="F334" s="18">
        <v>2302</v>
      </c>
      <c r="G334" s="18" t="s">
        <v>1235</v>
      </c>
      <c r="H334" s="18" t="s">
        <v>556</v>
      </c>
      <c r="I334" s="18">
        <v>381</v>
      </c>
      <c r="J334" s="18" t="s">
        <v>1248</v>
      </c>
      <c r="K334" s="19">
        <v>2302068</v>
      </c>
      <c r="L334" s="20" t="s">
        <v>1257</v>
      </c>
      <c r="M334" s="18" t="s">
        <v>1266</v>
      </c>
      <c r="N334" s="18" t="s">
        <v>1220</v>
      </c>
      <c r="O334" s="21">
        <v>0</v>
      </c>
      <c r="P334" s="21">
        <v>2023</v>
      </c>
      <c r="Q334" s="21" t="s">
        <v>28</v>
      </c>
      <c r="R334" s="22">
        <v>250</v>
      </c>
      <c r="S334" s="21">
        <v>2000</v>
      </c>
      <c r="T334" s="23"/>
      <c r="U334" s="24">
        <f t="shared" si="40"/>
        <v>0</v>
      </c>
      <c r="V334" s="23"/>
      <c r="W334" s="24">
        <f t="shared" si="48"/>
        <v>0</v>
      </c>
      <c r="X334" s="23" cm="1">
        <f t="array" ref="X334">IFERROR(INDEX(ejecuciones[Column1.ejecutado],MATCH(1,(ejecuciones[Column1.codigoIndicador]=A334)*(ejecuciones[periodo avance]="Marzo"),0)),0)</f>
        <v>133</v>
      </c>
      <c r="Y334" s="23" cm="1">
        <f t="array" ref="Y334">IFERROR(INDEX(ejecuciones[Column1.ejecutado],MATCH(1,(ejecuciones[Column1.codigoIndicador]=A334)*(ejecuciones[periodo avance]="Junio"),0)),0)</f>
        <v>134</v>
      </c>
      <c r="Z334" s="23" cm="1">
        <f t="array" ref="Z334">IFERROR(INDEX(ejecuciones[Column1.ejecutado],MATCH(1,(ejecuciones[Column1.codigoIndicador]=A334)*(ejecuciones[periodo avance]="Septiembre"),0)),0)</f>
        <v>0</v>
      </c>
      <c r="AA334" s="23" cm="1">
        <f t="array" ref="AA334">IFERROR(INDEX(ejecuciones[Column1.ejecutado],MATCH(1,(ejecuciones[Column1.codigoIndicador]=A334)*(ejecuciones[periodo avance]="Diciembre"),0)),0)</f>
        <v>0</v>
      </c>
      <c r="AB334" s="25">
        <f t="shared" si="49"/>
        <v>267</v>
      </c>
      <c r="AC334" s="24">
        <f t="shared" si="50"/>
        <v>0.13350000000000001</v>
      </c>
      <c r="AD334" s="25">
        <f t="shared" si="51"/>
        <v>267</v>
      </c>
      <c r="AE334" s="24">
        <f t="shared" si="52"/>
        <v>1.0680000000000001</v>
      </c>
      <c r="AF334" s="26">
        <f t="shared" si="53"/>
        <v>0.13350000000000001</v>
      </c>
      <c r="AG334" s="27" cm="1">
        <f t="array" ref="AG334">IFERROR(INDEX(ejecuciones[Column1.presupuestoProyectado],MATCH(1,(ejecuciones[Column1.codigoIndicador]=A334)*(ejecuciones[Column1.fechaDiligenciamiento]=_xlfn.MAXIFS(ejecuciones[Column1.fechaDiligenciamiento],ejecuciones[Column1.codigoIndicador],A334)),0)),0)</f>
        <v>0</v>
      </c>
      <c r="AH334" s="28"/>
      <c r="AI334" s="29" cm="1">
        <f t="array" ref="AI334">IFERROR(INDEX(ejecuciones[Column1.presupuestoEjecutado],MATCH(1,(ejecuciones[Column1.codigoIndicador]=A334)*(ejecuciones[Column1.fechaDiligenciamiento]=_xlfn.MAXIFS(ejecuciones[Column1.fechaDiligenciamiento],ejecuciones[Column1.codigoIndicador],A334)),0)),0)</f>
        <v>0</v>
      </c>
      <c r="AJ334" s="26">
        <f t="shared" si="47"/>
        <v>0</v>
      </c>
    </row>
    <row r="335" spans="1:36" ht="72.5" x14ac:dyDescent="0.35">
      <c r="A335" s="17">
        <v>334</v>
      </c>
      <c r="B335" s="30" t="s">
        <v>1224</v>
      </c>
      <c r="C335" s="18" t="s">
        <v>1226</v>
      </c>
      <c r="D335" s="18" t="s">
        <v>1227</v>
      </c>
      <c r="E335" s="18" t="s">
        <v>1234</v>
      </c>
      <c r="F335" s="18">
        <v>2302</v>
      </c>
      <c r="G335" s="18" t="s">
        <v>1235</v>
      </c>
      <c r="H335" s="18" t="s">
        <v>556</v>
      </c>
      <c r="I335" s="18">
        <v>382</v>
      </c>
      <c r="J335" s="18" t="s">
        <v>1268</v>
      </c>
      <c r="K335" s="19">
        <v>2302021</v>
      </c>
      <c r="L335" s="20" t="s">
        <v>1258</v>
      </c>
      <c r="M335" s="18" t="s">
        <v>1267</v>
      </c>
      <c r="N335" s="18" t="s">
        <v>1220</v>
      </c>
      <c r="O335" s="21">
        <v>0</v>
      </c>
      <c r="P335" s="21">
        <v>2023</v>
      </c>
      <c r="Q335" s="21" t="s">
        <v>28</v>
      </c>
      <c r="R335" s="22">
        <v>15</v>
      </c>
      <c r="S335" s="21">
        <v>60</v>
      </c>
      <c r="T335" s="23"/>
      <c r="U335" s="24">
        <f t="shared" si="40"/>
        <v>0</v>
      </c>
      <c r="V335" s="23"/>
      <c r="W335" s="24">
        <f t="shared" si="48"/>
        <v>0</v>
      </c>
      <c r="X335" s="23" cm="1">
        <f t="array" ref="X335">IFERROR(INDEX(ejecuciones[Column1.ejecutado],MATCH(1,(ejecuciones[Column1.codigoIndicador]=A335)*(ejecuciones[periodo avance]="Marzo"),0)),0)</f>
        <v>30</v>
      </c>
      <c r="Y335" s="23" cm="1">
        <f t="array" ref="Y335">IFERROR(INDEX(ejecuciones[Column1.ejecutado],MATCH(1,(ejecuciones[Column1.codigoIndicador]=A335)*(ejecuciones[periodo avance]="Junio"),0)),0)</f>
        <v>114</v>
      </c>
      <c r="Z335" s="23" cm="1">
        <f t="array" ref="Z335">IFERROR(INDEX(ejecuciones[Column1.ejecutado],MATCH(1,(ejecuciones[Column1.codigoIndicador]=A335)*(ejecuciones[periodo avance]="Septiembre"),0)),0)</f>
        <v>0</v>
      </c>
      <c r="AA335" s="23" cm="1">
        <f t="array" ref="AA335">IFERROR(INDEX(ejecuciones[Column1.ejecutado],MATCH(1,(ejecuciones[Column1.codigoIndicador]=A335)*(ejecuciones[periodo avance]="Diciembre"),0)),0)</f>
        <v>0</v>
      </c>
      <c r="AB335" s="25">
        <f t="shared" si="49"/>
        <v>144</v>
      </c>
      <c r="AC335" s="24">
        <f t="shared" si="50"/>
        <v>2.4</v>
      </c>
      <c r="AD335" s="25">
        <f t="shared" si="51"/>
        <v>144</v>
      </c>
      <c r="AE335" s="24">
        <f t="shared" si="52"/>
        <v>9.6</v>
      </c>
      <c r="AF335" s="26">
        <f t="shared" si="53"/>
        <v>2.4</v>
      </c>
      <c r="AG335" s="27" cm="1">
        <f t="array" ref="AG335">IFERROR(INDEX(ejecuciones[Column1.presupuestoProyectado],MATCH(1,(ejecuciones[Column1.codigoIndicador]=A335)*(ejecuciones[Column1.fechaDiligenciamiento]=_xlfn.MAXIFS(ejecuciones[Column1.fechaDiligenciamiento],ejecuciones[Column1.codigoIndicador],A335)),0)),0)</f>
        <v>0</v>
      </c>
      <c r="AH335" s="28"/>
      <c r="AI335" s="29" cm="1">
        <f t="array" ref="AI335">IFERROR(INDEX(ejecuciones[Column1.presupuestoEjecutado],MATCH(1,(ejecuciones[Column1.codigoIndicador]=A335)*(ejecuciones[Column1.fechaDiligenciamiento]=_xlfn.MAXIFS(ejecuciones[Column1.fechaDiligenciamiento],ejecuciones[Column1.codigoIndicador],A335)),0)),0)</f>
        <v>0</v>
      </c>
      <c r="AJ335" s="26">
        <f t="shared" si="47"/>
        <v>0</v>
      </c>
    </row>
  </sheetData>
  <autoFilter ref="A1:AJ335" xr:uid="{00000000-0001-0000-0100-000000000000}"/>
  <pageMargins left="0.25" right="0.25" top="0.75" bottom="0.75" header="0.3" footer="0.3"/>
  <pageSetup paperSize="9" scale="20"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9C2E4-C421-4C73-BDE0-94A041B640CC}">
  <dimension ref="A1:O1285"/>
  <sheetViews>
    <sheetView topLeftCell="E1" workbookViewId="0">
      <selection activeCell="N11" sqref="N11"/>
    </sheetView>
  </sheetViews>
  <sheetFormatPr baseColWidth="10" defaultColWidth="10.83203125" defaultRowHeight="15.5" x14ac:dyDescent="0.35"/>
  <cols>
    <col min="1" max="1" width="24.4140625" bestFit="1" customWidth="1"/>
    <col min="2" max="2" width="33.5" bestFit="1" customWidth="1"/>
    <col min="3" max="3" width="19.1640625" bestFit="1" customWidth="1"/>
    <col min="4" max="4" width="23.25" bestFit="1" customWidth="1"/>
    <col min="5" max="5" width="80.6640625" bestFit="1" customWidth="1"/>
    <col min="6" max="6" width="19.08203125" bestFit="1" customWidth="1"/>
    <col min="7" max="7" width="21.1640625" bestFit="1" customWidth="1"/>
    <col min="8" max="8" width="24.58203125" bestFit="1" customWidth="1"/>
    <col min="9" max="9" width="29.75" bestFit="1" customWidth="1"/>
    <col min="10" max="10" width="31.5" bestFit="1" customWidth="1"/>
    <col min="11" max="11" width="29.83203125" bestFit="1" customWidth="1"/>
    <col min="12" max="12" width="31.08203125" bestFit="1" customWidth="1"/>
    <col min="13" max="13" width="23.9140625" bestFit="1" customWidth="1"/>
    <col min="14" max="14" width="21.58203125" bestFit="1" customWidth="1"/>
    <col min="15" max="15" width="15.6640625" customWidth="1"/>
    <col min="16" max="16" width="29.75" bestFit="1" customWidth="1"/>
    <col min="17" max="17" width="31.33203125" bestFit="1" customWidth="1"/>
    <col min="18" max="18" width="23.83203125" bestFit="1" customWidth="1"/>
    <col min="19" max="19" width="20.25" bestFit="1" customWidth="1"/>
    <col min="20" max="20" width="21.4140625" bestFit="1" customWidth="1"/>
  </cols>
  <sheetData>
    <row r="1" spans="1:15" x14ac:dyDescent="0.35">
      <c r="A1" t="s">
        <v>1276</v>
      </c>
      <c r="B1" t="s">
        <v>1271</v>
      </c>
      <c r="C1" t="s">
        <v>1272</v>
      </c>
      <c r="D1" t="s">
        <v>1273</v>
      </c>
      <c r="E1" t="s">
        <v>1274</v>
      </c>
      <c r="F1" t="s">
        <v>1275</v>
      </c>
      <c r="G1" t="s">
        <v>1277</v>
      </c>
      <c r="H1" t="s">
        <v>1278</v>
      </c>
      <c r="I1" t="s">
        <v>1279</v>
      </c>
      <c r="J1" t="s">
        <v>1280</v>
      </c>
      <c r="K1" t="s">
        <v>1370</v>
      </c>
      <c r="L1" t="s">
        <v>1371</v>
      </c>
      <c r="M1" t="s">
        <v>1281</v>
      </c>
      <c r="N1" t="s">
        <v>1282</v>
      </c>
      <c r="O1" t="s">
        <v>1365</v>
      </c>
    </row>
    <row r="2" spans="1:15" x14ac:dyDescent="0.35">
      <c r="A2">
        <v>1</v>
      </c>
      <c r="B2" t="s">
        <v>1283</v>
      </c>
      <c r="C2">
        <v>130</v>
      </c>
      <c r="D2" t="s">
        <v>1220</v>
      </c>
      <c r="E2" t="s">
        <v>276</v>
      </c>
      <c r="F2" t="b">
        <v>1</v>
      </c>
      <c r="G2">
        <v>62</v>
      </c>
      <c r="H2" t="s">
        <v>1395</v>
      </c>
      <c r="I2" s="13">
        <v>46222</v>
      </c>
      <c r="K2">
        <v>91850000</v>
      </c>
      <c r="L2">
        <v>183700000</v>
      </c>
      <c r="M2">
        <v>250</v>
      </c>
      <c r="N2" t="s">
        <v>1284</v>
      </c>
      <c r="O2" t="s">
        <v>1366</v>
      </c>
    </row>
    <row r="3" spans="1:15" x14ac:dyDescent="0.35">
      <c r="A3">
        <v>1</v>
      </c>
      <c r="B3" t="s">
        <v>1283</v>
      </c>
      <c r="C3">
        <v>0</v>
      </c>
      <c r="D3" t="s">
        <v>1220</v>
      </c>
      <c r="E3" t="s">
        <v>276</v>
      </c>
      <c r="F3" t="b">
        <v>1</v>
      </c>
      <c r="G3">
        <v>62</v>
      </c>
      <c r="H3" t="s">
        <v>1395</v>
      </c>
      <c r="I3" s="13">
        <v>46224</v>
      </c>
      <c r="K3">
        <v>42225000</v>
      </c>
      <c r="L3">
        <v>168900000</v>
      </c>
      <c r="M3">
        <v>250</v>
      </c>
      <c r="N3" t="s">
        <v>1285</v>
      </c>
      <c r="O3" t="s">
        <v>1367</v>
      </c>
    </row>
    <row r="4" spans="1:15" x14ac:dyDescent="0.35">
      <c r="A4">
        <v>1</v>
      </c>
      <c r="B4" t="s">
        <v>1283</v>
      </c>
      <c r="C4">
        <v>0</v>
      </c>
      <c r="D4" t="s">
        <v>1220</v>
      </c>
      <c r="E4" t="s">
        <v>276</v>
      </c>
      <c r="F4" t="b">
        <v>0</v>
      </c>
      <c r="G4">
        <v>63</v>
      </c>
      <c r="I4" s="13"/>
      <c r="K4">
        <v>0</v>
      </c>
      <c r="L4">
        <v>0</v>
      </c>
      <c r="M4">
        <v>250</v>
      </c>
      <c r="N4" t="s">
        <v>1286</v>
      </c>
      <c r="O4" t="s">
        <v>1368</v>
      </c>
    </row>
    <row r="5" spans="1:15" x14ac:dyDescent="0.35">
      <c r="A5">
        <v>1</v>
      </c>
      <c r="B5" t="s">
        <v>1283</v>
      </c>
      <c r="C5">
        <v>0</v>
      </c>
      <c r="D5" t="s">
        <v>1220</v>
      </c>
      <c r="E5" t="s">
        <v>276</v>
      </c>
      <c r="F5" t="b">
        <v>0</v>
      </c>
      <c r="G5">
        <v>63</v>
      </c>
      <c r="I5" s="13"/>
      <c r="K5">
        <v>0</v>
      </c>
      <c r="L5">
        <v>0</v>
      </c>
      <c r="M5">
        <v>250</v>
      </c>
      <c r="N5" t="s">
        <v>1287</v>
      </c>
      <c r="O5" t="s">
        <v>1369</v>
      </c>
    </row>
    <row r="6" spans="1:15" x14ac:dyDescent="0.35">
      <c r="A6">
        <v>2</v>
      </c>
      <c r="B6" t="s">
        <v>1283</v>
      </c>
      <c r="C6">
        <v>0</v>
      </c>
      <c r="D6" t="s">
        <v>1220</v>
      </c>
      <c r="E6" t="s">
        <v>277</v>
      </c>
      <c r="F6" t="b">
        <v>0</v>
      </c>
      <c r="G6">
        <v>2</v>
      </c>
      <c r="I6" s="13"/>
      <c r="K6">
        <v>0</v>
      </c>
      <c r="L6">
        <v>0</v>
      </c>
      <c r="M6">
        <v>5</v>
      </c>
      <c r="N6" t="s">
        <v>1287</v>
      </c>
      <c r="O6" t="s">
        <v>1369</v>
      </c>
    </row>
    <row r="7" spans="1:15" x14ac:dyDescent="0.35">
      <c r="A7">
        <v>2</v>
      </c>
      <c r="B7" t="s">
        <v>1283</v>
      </c>
      <c r="C7">
        <v>0</v>
      </c>
      <c r="D7" t="s">
        <v>1220</v>
      </c>
      <c r="E7" t="s">
        <v>277</v>
      </c>
      <c r="F7" t="b">
        <v>0</v>
      </c>
      <c r="G7">
        <v>1</v>
      </c>
      <c r="I7" s="13"/>
      <c r="K7">
        <v>0</v>
      </c>
      <c r="L7">
        <v>0</v>
      </c>
      <c r="M7">
        <v>5</v>
      </c>
      <c r="N7" t="s">
        <v>1286</v>
      </c>
      <c r="O7" t="s">
        <v>1368</v>
      </c>
    </row>
    <row r="8" spans="1:15" x14ac:dyDescent="0.35">
      <c r="A8">
        <v>2</v>
      </c>
      <c r="B8" t="s">
        <v>1283</v>
      </c>
      <c r="C8">
        <v>45</v>
      </c>
      <c r="D8" t="s">
        <v>1220</v>
      </c>
      <c r="E8" t="s">
        <v>277</v>
      </c>
      <c r="F8" t="b">
        <v>1</v>
      </c>
      <c r="G8">
        <v>1</v>
      </c>
      <c r="H8" t="s">
        <v>1395</v>
      </c>
      <c r="I8" s="13">
        <v>46224</v>
      </c>
      <c r="K8">
        <v>0</v>
      </c>
      <c r="L8">
        <v>0</v>
      </c>
      <c r="M8">
        <v>5</v>
      </c>
      <c r="N8" t="s">
        <v>1285</v>
      </c>
      <c r="O8" t="s">
        <v>1367</v>
      </c>
    </row>
    <row r="9" spans="1:15" x14ac:dyDescent="0.35">
      <c r="A9">
        <v>2</v>
      </c>
      <c r="B9" t="s">
        <v>1283</v>
      </c>
      <c r="C9">
        <v>45</v>
      </c>
      <c r="D9" t="s">
        <v>1220</v>
      </c>
      <c r="E9" t="s">
        <v>277</v>
      </c>
      <c r="F9" t="b">
        <v>1</v>
      </c>
      <c r="G9">
        <v>1</v>
      </c>
      <c r="H9" t="s">
        <v>1395</v>
      </c>
      <c r="I9" s="13">
        <v>46222</v>
      </c>
      <c r="K9">
        <v>206250000</v>
      </c>
      <c r="L9">
        <v>412500000</v>
      </c>
      <c r="M9">
        <v>5</v>
      </c>
      <c r="N9" t="s">
        <v>1284</v>
      </c>
      <c r="O9" t="s">
        <v>1366</v>
      </c>
    </row>
    <row r="10" spans="1:15" x14ac:dyDescent="0.35">
      <c r="A10">
        <v>3</v>
      </c>
      <c r="B10" t="s">
        <v>1283</v>
      </c>
      <c r="C10">
        <v>0</v>
      </c>
      <c r="D10" t="s">
        <v>1220</v>
      </c>
      <c r="E10" t="s">
        <v>278</v>
      </c>
      <c r="F10" t="b">
        <v>0</v>
      </c>
      <c r="G10">
        <v>0</v>
      </c>
      <c r="I10" s="13"/>
      <c r="K10">
        <v>0</v>
      </c>
      <c r="L10">
        <v>0</v>
      </c>
      <c r="M10">
        <v>1</v>
      </c>
      <c r="N10" t="s">
        <v>1286</v>
      </c>
      <c r="O10" t="s">
        <v>1368</v>
      </c>
    </row>
    <row r="11" spans="1:15" x14ac:dyDescent="0.35">
      <c r="A11">
        <v>3</v>
      </c>
      <c r="B11" t="s">
        <v>1283</v>
      </c>
      <c r="C11">
        <v>0</v>
      </c>
      <c r="D11" t="s">
        <v>1220</v>
      </c>
      <c r="E11" t="s">
        <v>278</v>
      </c>
      <c r="F11" t="b">
        <v>0</v>
      </c>
      <c r="G11">
        <v>1</v>
      </c>
      <c r="I11" s="13"/>
      <c r="K11">
        <v>0</v>
      </c>
      <c r="L11">
        <v>0</v>
      </c>
      <c r="M11">
        <v>1</v>
      </c>
      <c r="N11" t="s">
        <v>1287</v>
      </c>
      <c r="O11" t="s">
        <v>1369</v>
      </c>
    </row>
    <row r="12" spans="1:15" x14ac:dyDescent="0.35">
      <c r="A12">
        <v>3</v>
      </c>
      <c r="B12" t="s">
        <v>1283</v>
      </c>
      <c r="C12">
        <v>1</v>
      </c>
      <c r="D12" t="s">
        <v>1220</v>
      </c>
      <c r="E12" t="s">
        <v>278</v>
      </c>
      <c r="F12" t="b">
        <v>1</v>
      </c>
      <c r="G12">
        <v>0</v>
      </c>
      <c r="H12" t="s">
        <v>1395</v>
      </c>
      <c r="I12" s="13">
        <v>46222</v>
      </c>
      <c r="K12">
        <v>150300000</v>
      </c>
      <c r="L12">
        <v>150300000</v>
      </c>
      <c r="M12">
        <v>1</v>
      </c>
      <c r="N12" t="s">
        <v>1284</v>
      </c>
      <c r="O12" t="s">
        <v>1366</v>
      </c>
    </row>
    <row r="13" spans="1:15" x14ac:dyDescent="0.35">
      <c r="A13">
        <v>3</v>
      </c>
      <c r="B13" t="s">
        <v>1283</v>
      </c>
      <c r="C13">
        <v>0</v>
      </c>
      <c r="D13" t="s">
        <v>1220</v>
      </c>
      <c r="E13" t="s">
        <v>278</v>
      </c>
      <c r="F13" t="b">
        <v>1</v>
      </c>
      <c r="G13">
        <v>0</v>
      </c>
      <c r="H13" t="s">
        <v>1395</v>
      </c>
      <c r="I13" s="13">
        <v>46224</v>
      </c>
      <c r="K13">
        <v>150300000</v>
      </c>
      <c r="L13">
        <v>150300000</v>
      </c>
      <c r="M13">
        <v>1</v>
      </c>
      <c r="N13" t="s">
        <v>1285</v>
      </c>
      <c r="O13" t="s">
        <v>1367</v>
      </c>
    </row>
    <row r="14" spans="1:15" x14ac:dyDescent="0.35">
      <c r="A14">
        <v>4</v>
      </c>
      <c r="B14" t="s">
        <v>1283</v>
      </c>
      <c r="C14">
        <v>0</v>
      </c>
      <c r="D14" t="s">
        <v>1220</v>
      </c>
      <c r="E14" t="s">
        <v>1346</v>
      </c>
      <c r="F14" t="b">
        <v>0</v>
      </c>
      <c r="G14">
        <v>0</v>
      </c>
      <c r="I14" s="13"/>
      <c r="K14">
        <v>0</v>
      </c>
      <c r="L14">
        <v>0</v>
      </c>
      <c r="M14">
        <v>1</v>
      </c>
      <c r="N14" t="s">
        <v>1286</v>
      </c>
      <c r="O14" t="s">
        <v>1368</v>
      </c>
    </row>
    <row r="15" spans="1:15" x14ac:dyDescent="0.35">
      <c r="A15">
        <v>4</v>
      </c>
      <c r="B15" t="s">
        <v>1283</v>
      </c>
      <c r="C15">
        <v>0</v>
      </c>
      <c r="D15" t="s">
        <v>1220</v>
      </c>
      <c r="E15" t="s">
        <v>1346</v>
      </c>
      <c r="F15" t="b">
        <v>0</v>
      </c>
      <c r="G15">
        <v>1</v>
      </c>
      <c r="I15" s="13"/>
      <c r="K15">
        <v>0</v>
      </c>
      <c r="L15">
        <v>0</v>
      </c>
      <c r="M15">
        <v>1</v>
      </c>
      <c r="N15" t="s">
        <v>1287</v>
      </c>
      <c r="O15" t="s">
        <v>1369</v>
      </c>
    </row>
    <row r="16" spans="1:15" x14ac:dyDescent="0.35">
      <c r="A16">
        <v>4</v>
      </c>
      <c r="B16" t="s">
        <v>1283</v>
      </c>
      <c r="C16">
        <v>1</v>
      </c>
      <c r="D16" t="s">
        <v>1220</v>
      </c>
      <c r="E16" t="s">
        <v>1346</v>
      </c>
      <c r="F16" t="b">
        <v>1</v>
      </c>
      <c r="G16">
        <v>0</v>
      </c>
      <c r="H16" t="s">
        <v>1395</v>
      </c>
      <c r="I16" s="13">
        <v>46222</v>
      </c>
      <c r="K16">
        <v>48000000</v>
      </c>
      <c r="L16">
        <v>120000000</v>
      </c>
      <c r="M16">
        <v>1</v>
      </c>
      <c r="N16" t="s">
        <v>1284</v>
      </c>
      <c r="O16" t="s">
        <v>1366</v>
      </c>
    </row>
    <row r="17" spans="1:15" x14ac:dyDescent="0.35">
      <c r="A17">
        <v>4</v>
      </c>
      <c r="B17" t="s">
        <v>1283</v>
      </c>
      <c r="C17">
        <v>0</v>
      </c>
      <c r="D17" t="s">
        <v>1220</v>
      </c>
      <c r="E17" t="s">
        <v>1346</v>
      </c>
      <c r="F17" t="b">
        <v>1</v>
      </c>
      <c r="G17">
        <v>0</v>
      </c>
      <c r="H17" t="s">
        <v>1395</v>
      </c>
      <c r="I17" s="13">
        <v>46224</v>
      </c>
      <c r="K17">
        <v>0</v>
      </c>
      <c r="L17">
        <v>0</v>
      </c>
      <c r="M17">
        <v>1</v>
      </c>
      <c r="N17" t="s">
        <v>1285</v>
      </c>
      <c r="O17" t="s">
        <v>1367</v>
      </c>
    </row>
    <row r="18" spans="1:15" x14ac:dyDescent="0.35">
      <c r="A18">
        <v>5</v>
      </c>
      <c r="B18" t="s">
        <v>1283</v>
      </c>
      <c r="C18">
        <v>20</v>
      </c>
      <c r="D18" t="s">
        <v>1220</v>
      </c>
      <c r="E18" t="s">
        <v>1348</v>
      </c>
      <c r="F18" t="b">
        <v>1</v>
      </c>
      <c r="G18">
        <v>11</v>
      </c>
      <c r="H18" t="s">
        <v>1395</v>
      </c>
      <c r="I18" s="13">
        <v>46224</v>
      </c>
      <c r="K18">
        <v>0</v>
      </c>
      <c r="L18">
        <v>0</v>
      </c>
      <c r="M18">
        <v>45</v>
      </c>
      <c r="N18" t="s">
        <v>1284</v>
      </c>
      <c r="O18" t="s">
        <v>1366</v>
      </c>
    </row>
    <row r="19" spans="1:15" x14ac:dyDescent="0.35">
      <c r="A19">
        <v>5</v>
      </c>
      <c r="B19" t="s">
        <v>1283</v>
      </c>
      <c r="C19">
        <v>10</v>
      </c>
      <c r="D19" t="s">
        <v>1220</v>
      </c>
      <c r="E19" t="s">
        <v>1348</v>
      </c>
      <c r="F19" t="b">
        <v>1</v>
      </c>
      <c r="G19">
        <v>11</v>
      </c>
      <c r="H19" t="s">
        <v>1395</v>
      </c>
      <c r="I19" s="13">
        <v>46224</v>
      </c>
      <c r="K19">
        <v>0</v>
      </c>
      <c r="L19">
        <v>0</v>
      </c>
      <c r="M19">
        <v>45</v>
      </c>
      <c r="N19" t="s">
        <v>1285</v>
      </c>
      <c r="O19" t="s">
        <v>1367</v>
      </c>
    </row>
    <row r="20" spans="1:15" x14ac:dyDescent="0.35">
      <c r="A20">
        <v>5</v>
      </c>
      <c r="B20" t="s">
        <v>1283</v>
      </c>
      <c r="C20">
        <v>0</v>
      </c>
      <c r="D20" t="s">
        <v>1220</v>
      </c>
      <c r="E20" t="s">
        <v>1348</v>
      </c>
      <c r="F20" t="b">
        <v>0</v>
      </c>
      <c r="G20">
        <v>11</v>
      </c>
      <c r="I20" s="13"/>
      <c r="K20">
        <v>0</v>
      </c>
      <c r="L20">
        <v>0</v>
      </c>
      <c r="M20">
        <v>45</v>
      </c>
      <c r="N20" t="s">
        <v>1286</v>
      </c>
      <c r="O20" t="s">
        <v>1368</v>
      </c>
    </row>
    <row r="21" spans="1:15" x14ac:dyDescent="0.35">
      <c r="A21">
        <v>5</v>
      </c>
      <c r="B21" t="s">
        <v>1283</v>
      </c>
      <c r="C21">
        <v>0</v>
      </c>
      <c r="D21" t="s">
        <v>1220</v>
      </c>
      <c r="E21" t="s">
        <v>1348</v>
      </c>
      <c r="F21" t="b">
        <v>0</v>
      </c>
      <c r="G21">
        <v>12</v>
      </c>
      <c r="I21" s="13"/>
      <c r="K21">
        <v>0</v>
      </c>
      <c r="L21">
        <v>0</v>
      </c>
      <c r="M21">
        <v>45</v>
      </c>
      <c r="N21" t="s">
        <v>1287</v>
      </c>
      <c r="O21" t="s">
        <v>1369</v>
      </c>
    </row>
    <row r="22" spans="1:15" x14ac:dyDescent="0.35">
      <c r="A22">
        <v>6</v>
      </c>
      <c r="B22" t="s">
        <v>1283</v>
      </c>
      <c r="C22">
        <v>0</v>
      </c>
      <c r="D22" t="s">
        <v>1220</v>
      </c>
      <c r="E22" t="s">
        <v>281</v>
      </c>
      <c r="F22" t="b">
        <v>1</v>
      </c>
      <c r="G22">
        <v>0</v>
      </c>
      <c r="H22" t="s">
        <v>1395</v>
      </c>
      <c r="I22" s="13">
        <v>46224</v>
      </c>
      <c r="K22">
        <v>0</v>
      </c>
      <c r="L22">
        <v>0</v>
      </c>
      <c r="M22">
        <v>1</v>
      </c>
      <c r="N22" t="s">
        <v>1284</v>
      </c>
      <c r="O22" t="s">
        <v>1366</v>
      </c>
    </row>
    <row r="23" spans="1:15" x14ac:dyDescent="0.35">
      <c r="A23">
        <v>6</v>
      </c>
      <c r="B23" t="s">
        <v>1283</v>
      </c>
      <c r="C23">
        <v>0</v>
      </c>
      <c r="D23" t="s">
        <v>1220</v>
      </c>
      <c r="E23" t="s">
        <v>281</v>
      </c>
      <c r="F23" t="b">
        <v>1</v>
      </c>
      <c r="G23">
        <v>0</v>
      </c>
      <c r="H23" t="s">
        <v>1395</v>
      </c>
      <c r="I23" s="13">
        <v>46224</v>
      </c>
      <c r="K23">
        <v>0</v>
      </c>
      <c r="L23">
        <v>0</v>
      </c>
      <c r="M23">
        <v>1</v>
      </c>
      <c r="N23" t="s">
        <v>1285</v>
      </c>
      <c r="O23" t="s">
        <v>1367</v>
      </c>
    </row>
    <row r="24" spans="1:15" x14ac:dyDescent="0.35">
      <c r="A24">
        <v>6</v>
      </c>
      <c r="B24" t="s">
        <v>1283</v>
      </c>
      <c r="C24">
        <v>0</v>
      </c>
      <c r="D24" t="s">
        <v>1220</v>
      </c>
      <c r="E24" t="s">
        <v>281</v>
      </c>
      <c r="F24" t="b">
        <v>0</v>
      </c>
      <c r="G24">
        <v>0</v>
      </c>
      <c r="I24" s="13"/>
      <c r="K24">
        <v>0</v>
      </c>
      <c r="L24">
        <v>0</v>
      </c>
      <c r="M24">
        <v>1</v>
      </c>
      <c r="N24" t="s">
        <v>1286</v>
      </c>
      <c r="O24" t="s">
        <v>1368</v>
      </c>
    </row>
    <row r="25" spans="1:15" x14ac:dyDescent="0.35">
      <c r="A25">
        <v>6</v>
      </c>
      <c r="B25" t="s">
        <v>1283</v>
      </c>
      <c r="C25">
        <v>0</v>
      </c>
      <c r="D25" t="s">
        <v>1220</v>
      </c>
      <c r="E25" t="s">
        <v>281</v>
      </c>
      <c r="F25" t="b">
        <v>0</v>
      </c>
      <c r="G25">
        <v>1</v>
      </c>
      <c r="I25" s="13"/>
      <c r="K25">
        <v>0</v>
      </c>
      <c r="L25">
        <v>0</v>
      </c>
      <c r="M25">
        <v>1</v>
      </c>
      <c r="N25" t="s">
        <v>1287</v>
      </c>
      <c r="O25" t="s">
        <v>1369</v>
      </c>
    </row>
    <row r="26" spans="1:15" x14ac:dyDescent="0.35">
      <c r="A26">
        <v>7</v>
      </c>
      <c r="B26" t="s">
        <v>1283</v>
      </c>
      <c r="C26">
        <v>0</v>
      </c>
      <c r="D26" t="s">
        <v>1220</v>
      </c>
      <c r="E26" t="s">
        <v>282</v>
      </c>
      <c r="F26" t="b">
        <v>0</v>
      </c>
      <c r="G26">
        <v>1</v>
      </c>
      <c r="I26" s="13"/>
      <c r="K26">
        <v>0</v>
      </c>
      <c r="L26">
        <v>0</v>
      </c>
      <c r="M26">
        <v>1</v>
      </c>
      <c r="N26" t="s">
        <v>1287</v>
      </c>
      <c r="O26" t="s">
        <v>1369</v>
      </c>
    </row>
    <row r="27" spans="1:15" x14ac:dyDescent="0.35">
      <c r="A27">
        <v>7</v>
      </c>
      <c r="B27" t="s">
        <v>1283</v>
      </c>
      <c r="C27">
        <v>0</v>
      </c>
      <c r="D27" t="s">
        <v>1220</v>
      </c>
      <c r="E27" t="s">
        <v>282</v>
      </c>
      <c r="F27" t="b">
        <v>0</v>
      </c>
      <c r="G27">
        <v>0</v>
      </c>
      <c r="I27" s="13"/>
      <c r="K27">
        <v>0</v>
      </c>
      <c r="L27">
        <v>0</v>
      </c>
      <c r="M27">
        <v>1</v>
      </c>
      <c r="N27" t="s">
        <v>1286</v>
      </c>
      <c r="O27" t="s">
        <v>1368</v>
      </c>
    </row>
    <row r="28" spans="1:15" x14ac:dyDescent="0.35">
      <c r="A28">
        <v>7</v>
      </c>
      <c r="B28" t="s">
        <v>1283</v>
      </c>
      <c r="C28">
        <v>1</v>
      </c>
      <c r="D28" t="s">
        <v>1220</v>
      </c>
      <c r="E28" t="s">
        <v>282</v>
      </c>
      <c r="F28" t="b">
        <v>1</v>
      </c>
      <c r="G28">
        <v>0</v>
      </c>
      <c r="H28" t="s">
        <v>1395</v>
      </c>
      <c r="I28" s="13">
        <v>46224</v>
      </c>
      <c r="K28">
        <v>0</v>
      </c>
      <c r="L28">
        <v>0</v>
      </c>
      <c r="M28">
        <v>1</v>
      </c>
      <c r="N28" t="s">
        <v>1285</v>
      </c>
      <c r="O28" t="s">
        <v>1367</v>
      </c>
    </row>
    <row r="29" spans="1:15" x14ac:dyDescent="0.35">
      <c r="A29">
        <v>7</v>
      </c>
      <c r="B29" t="s">
        <v>1283</v>
      </c>
      <c r="C29">
        <v>1</v>
      </c>
      <c r="D29" t="s">
        <v>1220</v>
      </c>
      <c r="E29" t="s">
        <v>282</v>
      </c>
      <c r="F29" t="b">
        <v>1</v>
      </c>
      <c r="G29">
        <v>0</v>
      </c>
      <c r="H29" t="s">
        <v>1395</v>
      </c>
      <c r="I29" s="13">
        <v>46224</v>
      </c>
      <c r="K29">
        <v>150300000</v>
      </c>
      <c r="L29">
        <v>150300000</v>
      </c>
      <c r="M29">
        <v>1</v>
      </c>
      <c r="N29" t="s">
        <v>1284</v>
      </c>
      <c r="O29" t="s">
        <v>1366</v>
      </c>
    </row>
    <row r="30" spans="1:15" x14ac:dyDescent="0.35">
      <c r="A30">
        <v>8</v>
      </c>
      <c r="B30" t="s">
        <v>1288</v>
      </c>
      <c r="C30">
        <v>0</v>
      </c>
      <c r="D30" t="s">
        <v>1358</v>
      </c>
      <c r="E30" t="s">
        <v>283</v>
      </c>
      <c r="F30" t="b">
        <v>0</v>
      </c>
      <c r="G30">
        <v>125</v>
      </c>
      <c r="I30" s="13"/>
      <c r="K30">
        <v>0</v>
      </c>
      <c r="L30">
        <v>0</v>
      </c>
      <c r="M30">
        <v>500</v>
      </c>
      <c r="N30" t="s">
        <v>1286</v>
      </c>
      <c r="O30" t="s">
        <v>1368</v>
      </c>
    </row>
    <row r="31" spans="1:15" x14ac:dyDescent="0.35">
      <c r="A31">
        <v>8</v>
      </c>
      <c r="B31" t="s">
        <v>1288</v>
      </c>
      <c r="C31">
        <v>0</v>
      </c>
      <c r="D31" t="s">
        <v>1358</v>
      </c>
      <c r="E31" t="s">
        <v>283</v>
      </c>
      <c r="F31" t="b">
        <v>0</v>
      </c>
      <c r="G31">
        <v>125</v>
      </c>
      <c r="I31" s="13"/>
      <c r="K31">
        <v>0</v>
      </c>
      <c r="L31">
        <v>0</v>
      </c>
      <c r="M31">
        <v>500</v>
      </c>
      <c r="N31" t="s">
        <v>1285</v>
      </c>
      <c r="O31" t="s">
        <v>1367</v>
      </c>
    </row>
    <row r="32" spans="1:15" x14ac:dyDescent="0.35">
      <c r="A32">
        <v>8</v>
      </c>
      <c r="B32" t="s">
        <v>1288</v>
      </c>
      <c r="C32">
        <v>0</v>
      </c>
      <c r="D32" t="s">
        <v>1358</v>
      </c>
      <c r="E32" t="s">
        <v>283</v>
      </c>
      <c r="F32" t="b">
        <v>1</v>
      </c>
      <c r="G32">
        <v>125</v>
      </c>
      <c r="H32" t="s">
        <v>1380</v>
      </c>
      <c r="I32" s="13">
        <v>46141</v>
      </c>
      <c r="K32">
        <v>0</v>
      </c>
      <c r="L32">
        <v>0</v>
      </c>
      <c r="M32">
        <v>500</v>
      </c>
      <c r="N32" t="s">
        <v>1284</v>
      </c>
      <c r="O32" t="s">
        <v>1366</v>
      </c>
    </row>
    <row r="33" spans="1:15" x14ac:dyDescent="0.35">
      <c r="A33">
        <v>8</v>
      </c>
      <c r="B33" t="s">
        <v>1288</v>
      </c>
      <c r="C33">
        <v>0</v>
      </c>
      <c r="D33" t="s">
        <v>1358</v>
      </c>
      <c r="E33" t="s">
        <v>283</v>
      </c>
      <c r="F33" t="b">
        <v>0</v>
      </c>
      <c r="G33">
        <v>125</v>
      </c>
      <c r="I33" s="13"/>
      <c r="K33">
        <v>0</v>
      </c>
      <c r="L33">
        <v>0</v>
      </c>
      <c r="M33">
        <v>500</v>
      </c>
      <c r="N33" t="s">
        <v>1287</v>
      </c>
      <c r="O33" t="s">
        <v>1369</v>
      </c>
    </row>
    <row r="34" spans="1:15" x14ac:dyDescent="0.35">
      <c r="A34">
        <v>9</v>
      </c>
      <c r="B34" t="s">
        <v>1288</v>
      </c>
      <c r="C34">
        <v>0</v>
      </c>
      <c r="D34" t="s">
        <v>1220</v>
      </c>
      <c r="E34" t="s">
        <v>284</v>
      </c>
      <c r="F34" t="b">
        <v>0</v>
      </c>
      <c r="G34">
        <v>1</v>
      </c>
      <c r="I34" s="13"/>
      <c r="K34">
        <v>0</v>
      </c>
      <c r="L34">
        <v>0</v>
      </c>
      <c r="M34">
        <v>2</v>
      </c>
      <c r="N34" t="s">
        <v>1287</v>
      </c>
      <c r="O34" t="s">
        <v>1369</v>
      </c>
    </row>
    <row r="35" spans="1:15" x14ac:dyDescent="0.35">
      <c r="A35">
        <v>9</v>
      </c>
      <c r="B35" t="s">
        <v>1288</v>
      </c>
      <c r="C35">
        <v>26</v>
      </c>
      <c r="D35" t="s">
        <v>1220</v>
      </c>
      <c r="E35" t="s">
        <v>284</v>
      </c>
      <c r="F35" t="b">
        <v>1</v>
      </c>
      <c r="G35">
        <v>0</v>
      </c>
      <c r="H35" t="s">
        <v>1380</v>
      </c>
      <c r="I35" s="13">
        <v>46141</v>
      </c>
      <c r="K35">
        <v>0</v>
      </c>
      <c r="L35">
        <v>0</v>
      </c>
      <c r="M35">
        <v>2</v>
      </c>
      <c r="N35" t="s">
        <v>1284</v>
      </c>
      <c r="O35" t="s">
        <v>1366</v>
      </c>
    </row>
    <row r="36" spans="1:15" x14ac:dyDescent="0.35">
      <c r="A36">
        <v>9</v>
      </c>
      <c r="B36" t="s">
        <v>1288</v>
      </c>
      <c r="C36">
        <v>0</v>
      </c>
      <c r="D36" t="s">
        <v>1220</v>
      </c>
      <c r="E36" t="s">
        <v>284</v>
      </c>
      <c r="F36" t="b">
        <v>1</v>
      </c>
      <c r="G36">
        <v>0</v>
      </c>
      <c r="H36" t="s">
        <v>1381</v>
      </c>
      <c r="I36" s="13">
        <v>46220</v>
      </c>
      <c r="K36">
        <v>0</v>
      </c>
      <c r="L36">
        <v>300000000</v>
      </c>
      <c r="M36">
        <v>2</v>
      </c>
      <c r="N36" t="s">
        <v>1285</v>
      </c>
      <c r="O36" t="s">
        <v>1367</v>
      </c>
    </row>
    <row r="37" spans="1:15" x14ac:dyDescent="0.35">
      <c r="A37">
        <v>9</v>
      </c>
      <c r="B37" t="s">
        <v>1288</v>
      </c>
      <c r="C37">
        <v>0</v>
      </c>
      <c r="D37" t="s">
        <v>1220</v>
      </c>
      <c r="E37" t="s">
        <v>284</v>
      </c>
      <c r="F37" t="b">
        <v>0</v>
      </c>
      <c r="G37">
        <v>1</v>
      </c>
      <c r="I37" s="13"/>
      <c r="K37">
        <v>0</v>
      </c>
      <c r="L37">
        <v>0</v>
      </c>
      <c r="M37">
        <v>2</v>
      </c>
      <c r="N37" t="s">
        <v>1286</v>
      </c>
      <c r="O37" t="s">
        <v>1368</v>
      </c>
    </row>
    <row r="38" spans="1:15" x14ac:dyDescent="0.35">
      <c r="A38">
        <v>10</v>
      </c>
      <c r="B38" t="s">
        <v>1288</v>
      </c>
      <c r="C38">
        <v>0</v>
      </c>
      <c r="D38" t="s">
        <v>1220</v>
      </c>
      <c r="E38" t="s">
        <v>285</v>
      </c>
      <c r="F38" t="b">
        <v>1</v>
      </c>
      <c r="G38">
        <v>2</v>
      </c>
      <c r="H38" t="s">
        <v>1381</v>
      </c>
      <c r="I38" s="13">
        <v>46220</v>
      </c>
      <c r="K38">
        <v>0</v>
      </c>
      <c r="L38">
        <v>0</v>
      </c>
      <c r="M38">
        <v>7</v>
      </c>
      <c r="N38" t="s">
        <v>1285</v>
      </c>
      <c r="O38" t="s">
        <v>1367</v>
      </c>
    </row>
    <row r="39" spans="1:15" x14ac:dyDescent="0.35">
      <c r="A39">
        <v>10</v>
      </c>
      <c r="B39" t="s">
        <v>1288</v>
      </c>
      <c r="C39">
        <v>0</v>
      </c>
      <c r="D39" t="s">
        <v>1220</v>
      </c>
      <c r="E39" t="s">
        <v>285</v>
      </c>
      <c r="F39" t="b">
        <v>1</v>
      </c>
      <c r="G39">
        <v>1</v>
      </c>
      <c r="H39" t="s">
        <v>1380</v>
      </c>
      <c r="I39" s="13">
        <v>46141</v>
      </c>
      <c r="K39">
        <v>0</v>
      </c>
      <c r="L39">
        <v>0</v>
      </c>
      <c r="M39">
        <v>7</v>
      </c>
      <c r="N39" t="s">
        <v>1284</v>
      </c>
      <c r="O39" t="s">
        <v>1366</v>
      </c>
    </row>
    <row r="40" spans="1:15" x14ac:dyDescent="0.35">
      <c r="A40">
        <v>10</v>
      </c>
      <c r="B40" t="s">
        <v>1288</v>
      </c>
      <c r="C40">
        <v>0</v>
      </c>
      <c r="D40" t="s">
        <v>1220</v>
      </c>
      <c r="E40" t="s">
        <v>285</v>
      </c>
      <c r="F40" t="b">
        <v>0</v>
      </c>
      <c r="G40">
        <v>2</v>
      </c>
      <c r="I40" s="13"/>
      <c r="K40">
        <v>0</v>
      </c>
      <c r="L40">
        <v>0</v>
      </c>
      <c r="M40">
        <v>7</v>
      </c>
      <c r="N40" t="s">
        <v>1287</v>
      </c>
      <c r="O40" t="s">
        <v>1369</v>
      </c>
    </row>
    <row r="41" spans="1:15" x14ac:dyDescent="0.35">
      <c r="A41">
        <v>10</v>
      </c>
      <c r="B41" t="s">
        <v>1288</v>
      </c>
      <c r="C41">
        <v>0</v>
      </c>
      <c r="D41" t="s">
        <v>1220</v>
      </c>
      <c r="E41" t="s">
        <v>285</v>
      </c>
      <c r="F41" t="b">
        <v>0</v>
      </c>
      <c r="G41">
        <v>2</v>
      </c>
      <c r="I41" s="13"/>
      <c r="K41">
        <v>0</v>
      </c>
      <c r="L41">
        <v>0</v>
      </c>
      <c r="M41">
        <v>7</v>
      </c>
      <c r="N41" t="s">
        <v>1286</v>
      </c>
      <c r="O41" t="s">
        <v>1368</v>
      </c>
    </row>
    <row r="42" spans="1:15" x14ac:dyDescent="0.35">
      <c r="A42">
        <v>11</v>
      </c>
      <c r="B42" t="s">
        <v>1288</v>
      </c>
      <c r="C42">
        <v>0</v>
      </c>
      <c r="D42" t="s">
        <v>1220</v>
      </c>
      <c r="E42" t="s">
        <v>286</v>
      </c>
      <c r="F42" t="b">
        <v>0</v>
      </c>
      <c r="G42">
        <v>250</v>
      </c>
      <c r="I42" s="13"/>
      <c r="K42">
        <v>0</v>
      </c>
      <c r="L42">
        <v>0</v>
      </c>
      <c r="M42">
        <v>1000</v>
      </c>
      <c r="N42" t="s">
        <v>1287</v>
      </c>
      <c r="O42" t="s">
        <v>1369</v>
      </c>
    </row>
    <row r="43" spans="1:15" x14ac:dyDescent="0.35">
      <c r="A43">
        <v>11</v>
      </c>
      <c r="B43" t="s">
        <v>1288</v>
      </c>
      <c r="C43">
        <v>0</v>
      </c>
      <c r="D43" t="s">
        <v>1220</v>
      </c>
      <c r="E43" t="s">
        <v>286</v>
      </c>
      <c r="F43" t="b">
        <v>0</v>
      </c>
      <c r="G43">
        <v>250</v>
      </c>
      <c r="I43" s="13"/>
      <c r="K43">
        <v>0</v>
      </c>
      <c r="L43">
        <v>0</v>
      </c>
      <c r="M43">
        <v>1000</v>
      </c>
      <c r="N43" t="s">
        <v>1286</v>
      </c>
      <c r="O43" t="s">
        <v>1368</v>
      </c>
    </row>
    <row r="44" spans="1:15" x14ac:dyDescent="0.35">
      <c r="A44">
        <v>11</v>
      </c>
      <c r="B44" t="s">
        <v>1288</v>
      </c>
      <c r="C44">
        <v>0</v>
      </c>
      <c r="D44" t="s">
        <v>1220</v>
      </c>
      <c r="E44" t="s">
        <v>286</v>
      </c>
      <c r="F44" t="b">
        <v>1</v>
      </c>
      <c r="G44">
        <v>250</v>
      </c>
      <c r="H44" t="s">
        <v>1381</v>
      </c>
      <c r="I44" s="13">
        <v>46220</v>
      </c>
      <c r="K44">
        <v>0</v>
      </c>
      <c r="L44">
        <v>0</v>
      </c>
      <c r="M44">
        <v>1000</v>
      </c>
      <c r="N44" t="s">
        <v>1285</v>
      </c>
      <c r="O44" t="s">
        <v>1367</v>
      </c>
    </row>
    <row r="45" spans="1:15" x14ac:dyDescent="0.35">
      <c r="A45">
        <v>11</v>
      </c>
      <c r="B45" t="s">
        <v>1288</v>
      </c>
      <c r="C45">
        <v>0</v>
      </c>
      <c r="D45" t="s">
        <v>1220</v>
      </c>
      <c r="E45" t="s">
        <v>286</v>
      </c>
      <c r="F45" t="b">
        <v>1</v>
      </c>
      <c r="G45">
        <v>250</v>
      </c>
      <c r="H45" t="s">
        <v>1380</v>
      </c>
      <c r="I45" s="13">
        <v>46141</v>
      </c>
      <c r="K45">
        <v>0</v>
      </c>
      <c r="L45">
        <v>0</v>
      </c>
      <c r="M45">
        <v>1000</v>
      </c>
      <c r="N45" t="s">
        <v>1284</v>
      </c>
      <c r="O45" t="s">
        <v>1366</v>
      </c>
    </row>
    <row r="46" spans="1:15" x14ac:dyDescent="0.35">
      <c r="A46">
        <v>12</v>
      </c>
      <c r="B46" t="s">
        <v>1288</v>
      </c>
      <c r="C46">
        <v>0</v>
      </c>
      <c r="D46" t="s">
        <v>1220</v>
      </c>
      <c r="E46" t="s">
        <v>1292</v>
      </c>
      <c r="F46" t="b">
        <v>0</v>
      </c>
      <c r="G46">
        <v>2</v>
      </c>
      <c r="I46" s="13"/>
      <c r="K46">
        <v>0</v>
      </c>
      <c r="L46">
        <v>0</v>
      </c>
      <c r="M46">
        <v>7</v>
      </c>
      <c r="N46" t="s">
        <v>1286</v>
      </c>
      <c r="O46" t="s">
        <v>1368</v>
      </c>
    </row>
    <row r="47" spans="1:15" x14ac:dyDescent="0.35">
      <c r="A47">
        <v>12</v>
      </c>
      <c r="B47" t="s">
        <v>1288</v>
      </c>
      <c r="C47">
        <v>0</v>
      </c>
      <c r="D47" t="s">
        <v>1220</v>
      </c>
      <c r="E47" t="s">
        <v>1292</v>
      </c>
      <c r="F47" t="b">
        <v>0</v>
      </c>
      <c r="G47">
        <v>2</v>
      </c>
      <c r="I47" s="13"/>
      <c r="K47">
        <v>0</v>
      </c>
      <c r="L47">
        <v>0</v>
      </c>
      <c r="M47">
        <v>7</v>
      </c>
      <c r="N47" t="s">
        <v>1287</v>
      </c>
      <c r="O47" t="s">
        <v>1369</v>
      </c>
    </row>
    <row r="48" spans="1:15" x14ac:dyDescent="0.35">
      <c r="A48">
        <v>12</v>
      </c>
      <c r="B48" t="s">
        <v>1288</v>
      </c>
      <c r="C48">
        <v>0</v>
      </c>
      <c r="D48" t="s">
        <v>1220</v>
      </c>
      <c r="E48" t="s">
        <v>1292</v>
      </c>
      <c r="F48" t="b">
        <v>1</v>
      </c>
      <c r="G48">
        <v>1</v>
      </c>
      <c r="H48" t="s">
        <v>1380</v>
      </c>
      <c r="I48" s="13">
        <v>46141</v>
      </c>
      <c r="K48">
        <v>0</v>
      </c>
      <c r="L48">
        <v>0</v>
      </c>
      <c r="M48">
        <v>7</v>
      </c>
      <c r="N48" t="s">
        <v>1284</v>
      </c>
      <c r="O48" t="s">
        <v>1366</v>
      </c>
    </row>
    <row r="49" spans="1:15" x14ac:dyDescent="0.35">
      <c r="A49">
        <v>12</v>
      </c>
      <c r="B49" t="s">
        <v>1288</v>
      </c>
      <c r="C49">
        <v>0</v>
      </c>
      <c r="D49" t="s">
        <v>1220</v>
      </c>
      <c r="E49" t="s">
        <v>1292</v>
      </c>
      <c r="F49" t="b">
        <v>0</v>
      </c>
      <c r="G49">
        <v>2</v>
      </c>
      <c r="I49" s="13"/>
      <c r="K49">
        <v>0</v>
      </c>
      <c r="L49">
        <v>0</v>
      </c>
      <c r="M49">
        <v>7</v>
      </c>
      <c r="N49" t="s">
        <v>1285</v>
      </c>
      <c r="O49" t="s">
        <v>1367</v>
      </c>
    </row>
    <row r="50" spans="1:15" x14ac:dyDescent="0.35">
      <c r="A50">
        <v>13</v>
      </c>
      <c r="B50" t="s">
        <v>1288</v>
      </c>
      <c r="C50">
        <v>1</v>
      </c>
      <c r="D50" t="s">
        <v>1220</v>
      </c>
      <c r="E50" t="s">
        <v>288</v>
      </c>
      <c r="F50" t="b">
        <v>1</v>
      </c>
      <c r="G50">
        <v>1</v>
      </c>
      <c r="H50" t="s">
        <v>1380</v>
      </c>
      <c r="I50" s="13">
        <v>46141</v>
      </c>
      <c r="K50">
        <v>0</v>
      </c>
      <c r="L50">
        <v>0</v>
      </c>
      <c r="M50">
        <v>5</v>
      </c>
      <c r="N50" t="s">
        <v>1284</v>
      </c>
      <c r="O50" t="s">
        <v>1366</v>
      </c>
    </row>
    <row r="51" spans="1:15" x14ac:dyDescent="0.35">
      <c r="A51">
        <v>13</v>
      </c>
      <c r="B51" t="s">
        <v>1288</v>
      </c>
      <c r="C51">
        <v>0</v>
      </c>
      <c r="D51" t="s">
        <v>1220</v>
      </c>
      <c r="E51" t="s">
        <v>288</v>
      </c>
      <c r="F51" t="b">
        <v>0</v>
      </c>
      <c r="G51">
        <v>1</v>
      </c>
      <c r="I51" s="13"/>
      <c r="K51">
        <v>0</v>
      </c>
      <c r="L51">
        <v>0</v>
      </c>
      <c r="M51">
        <v>5</v>
      </c>
      <c r="N51" t="s">
        <v>1285</v>
      </c>
      <c r="O51" t="s">
        <v>1367</v>
      </c>
    </row>
    <row r="52" spans="1:15" x14ac:dyDescent="0.35">
      <c r="A52">
        <v>13</v>
      </c>
      <c r="B52" t="s">
        <v>1288</v>
      </c>
      <c r="C52">
        <v>0</v>
      </c>
      <c r="D52" t="s">
        <v>1220</v>
      </c>
      <c r="E52" t="s">
        <v>288</v>
      </c>
      <c r="F52" t="b">
        <v>0</v>
      </c>
      <c r="G52">
        <v>1</v>
      </c>
      <c r="I52" s="13"/>
      <c r="K52">
        <v>0</v>
      </c>
      <c r="L52">
        <v>0</v>
      </c>
      <c r="M52">
        <v>5</v>
      </c>
      <c r="N52" t="s">
        <v>1286</v>
      </c>
      <c r="O52" t="s">
        <v>1368</v>
      </c>
    </row>
    <row r="53" spans="1:15" x14ac:dyDescent="0.35">
      <c r="A53">
        <v>13</v>
      </c>
      <c r="B53" t="s">
        <v>1288</v>
      </c>
      <c r="C53">
        <v>0</v>
      </c>
      <c r="D53" t="s">
        <v>1220</v>
      </c>
      <c r="E53" t="s">
        <v>288</v>
      </c>
      <c r="F53" t="b">
        <v>0</v>
      </c>
      <c r="G53">
        <v>2</v>
      </c>
      <c r="I53" s="13"/>
      <c r="K53">
        <v>0</v>
      </c>
      <c r="L53">
        <v>0</v>
      </c>
      <c r="M53">
        <v>5</v>
      </c>
      <c r="N53" t="s">
        <v>1287</v>
      </c>
      <c r="O53" t="s">
        <v>1369</v>
      </c>
    </row>
    <row r="54" spans="1:15" x14ac:dyDescent="0.35">
      <c r="A54">
        <v>14</v>
      </c>
      <c r="B54" t="s">
        <v>1288</v>
      </c>
      <c r="C54">
        <v>0</v>
      </c>
      <c r="D54" t="s">
        <v>1220</v>
      </c>
      <c r="E54" t="s">
        <v>1296</v>
      </c>
      <c r="F54" t="b">
        <v>0</v>
      </c>
      <c r="G54">
        <v>0</v>
      </c>
      <c r="I54" s="13"/>
      <c r="K54">
        <v>0</v>
      </c>
      <c r="L54">
        <v>0</v>
      </c>
      <c r="M54">
        <v>2</v>
      </c>
      <c r="N54" t="s">
        <v>1285</v>
      </c>
      <c r="O54" t="s">
        <v>1367</v>
      </c>
    </row>
    <row r="55" spans="1:15" x14ac:dyDescent="0.35">
      <c r="A55">
        <v>14</v>
      </c>
      <c r="B55" t="s">
        <v>1288</v>
      </c>
      <c r="C55">
        <v>0</v>
      </c>
      <c r="D55" t="s">
        <v>1220</v>
      </c>
      <c r="E55" t="s">
        <v>1296</v>
      </c>
      <c r="F55" t="b">
        <v>0</v>
      </c>
      <c r="G55">
        <v>1</v>
      </c>
      <c r="I55" s="13"/>
      <c r="K55">
        <v>0</v>
      </c>
      <c r="L55">
        <v>0</v>
      </c>
      <c r="M55">
        <v>2</v>
      </c>
      <c r="N55" t="s">
        <v>1287</v>
      </c>
      <c r="O55" t="s">
        <v>1369</v>
      </c>
    </row>
    <row r="56" spans="1:15" x14ac:dyDescent="0.35">
      <c r="A56">
        <v>14</v>
      </c>
      <c r="B56" t="s">
        <v>1288</v>
      </c>
      <c r="C56">
        <v>0</v>
      </c>
      <c r="D56" t="s">
        <v>1220</v>
      </c>
      <c r="E56" t="s">
        <v>1296</v>
      </c>
      <c r="F56" t="b">
        <v>0</v>
      </c>
      <c r="G56">
        <v>1</v>
      </c>
      <c r="I56" s="13"/>
      <c r="K56">
        <v>0</v>
      </c>
      <c r="L56">
        <v>0</v>
      </c>
      <c r="M56">
        <v>2</v>
      </c>
      <c r="N56" t="s">
        <v>1286</v>
      </c>
      <c r="O56" t="s">
        <v>1368</v>
      </c>
    </row>
    <row r="57" spans="1:15" x14ac:dyDescent="0.35">
      <c r="A57">
        <v>14</v>
      </c>
      <c r="B57" t="s">
        <v>1288</v>
      </c>
      <c r="C57">
        <v>1</v>
      </c>
      <c r="D57" t="s">
        <v>1220</v>
      </c>
      <c r="E57" t="s">
        <v>1296</v>
      </c>
      <c r="F57" t="b">
        <v>1</v>
      </c>
      <c r="G57">
        <v>0</v>
      </c>
      <c r="H57" t="s">
        <v>1380</v>
      </c>
      <c r="I57" s="13">
        <v>46141</v>
      </c>
      <c r="K57">
        <v>0</v>
      </c>
      <c r="L57">
        <v>0</v>
      </c>
      <c r="M57">
        <v>2</v>
      </c>
      <c r="N57" t="s">
        <v>1284</v>
      </c>
      <c r="O57" t="s">
        <v>1366</v>
      </c>
    </row>
    <row r="58" spans="1:15" x14ac:dyDescent="0.35">
      <c r="A58">
        <v>15</v>
      </c>
      <c r="B58" t="s">
        <v>1288</v>
      </c>
      <c r="C58">
        <v>4489500</v>
      </c>
      <c r="D58" t="s">
        <v>1220</v>
      </c>
      <c r="E58" t="s">
        <v>290</v>
      </c>
      <c r="F58" t="b">
        <v>1</v>
      </c>
      <c r="G58">
        <v>375000</v>
      </c>
      <c r="H58" t="s">
        <v>1380</v>
      </c>
      <c r="I58" s="13">
        <v>46141</v>
      </c>
      <c r="K58">
        <v>1749936468</v>
      </c>
      <c r="L58">
        <v>2499909240</v>
      </c>
      <c r="M58">
        <v>1500000</v>
      </c>
      <c r="N58" t="s">
        <v>1284</v>
      </c>
      <c r="O58" t="s">
        <v>1366</v>
      </c>
    </row>
    <row r="59" spans="1:15" x14ac:dyDescent="0.35">
      <c r="A59">
        <v>15</v>
      </c>
      <c r="B59" t="s">
        <v>1288</v>
      </c>
      <c r="C59">
        <v>0</v>
      </c>
      <c r="D59" t="s">
        <v>1220</v>
      </c>
      <c r="E59" t="s">
        <v>290</v>
      </c>
      <c r="F59" t="b">
        <v>1</v>
      </c>
      <c r="G59">
        <v>375000</v>
      </c>
      <c r="H59" t="s">
        <v>1381</v>
      </c>
      <c r="I59" s="13">
        <v>46220</v>
      </c>
      <c r="K59">
        <v>0</v>
      </c>
      <c r="L59">
        <v>3500000</v>
      </c>
      <c r="M59">
        <v>1500000</v>
      </c>
      <c r="N59" t="s">
        <v>1285</v>
      </c>
      <c r="O59" t="s">
        <v>1367</v>
      </c>
    </row>
    <row r="60" spans="1:15" x14ac:dyDescent="0.35">
      <c r="A60">
        <v>15</v>
      </c>
      <c r="B60" t="s">
        <v>1288</v>
      </c>
      <c r="C60">
        <v>0</v>
      </c>
      <c r="D60" t="s">
        <v>1220</v>
      </c>
      <c r="E60" t="s">
        <v>290</v>
      </c>
      <c r="F60" t="b">
        <v>0</v>
      </c>
      <c r="G60">
        <v>375000</v>
      </c>
      <c r="I60" s="13"/>
      <c r="K60">
        <v>0</v>
      </c>
      <c r="L60">
        <v>0</v>
      </c>
      <c r="M60">
        <v>1500000</v>
      </c>
      <c r="N60" t="s">
        <v>1286</v>
      </c>
      <c r="O60" t="s">
        <v>1368</v>
      </c>
    </row>
    <row r="61" spans="1:15" x14ac:dyDescent="0.35">
      <c r="A61">
        <v>15</v>
      </c>
      <c r="B61" t="s">
        <v>1288</v>
      </c>
      <c r="C61">
        <v>0</v>
      </c>
      <c r="D61" t="s">
        <v>1220</v>
      </c>
      <c r="E61" t="s">
        <v>290</v>
      </c>
      <c r="F61" t="b">
        <v>0</v>
      </c>
      <c r="G61">
        <v>375000</v>
      </c>
      <c r="I61" s="13"/>
      <c r="K61">
        <v>0</v>
      </c>
      <c r="L61">
        <v>0</v>
      </c>
      <c r="M61">
        <v>1500000</v>
      </c>
      <c r="N61" t="s">
        <v>1287</v>
      </c>
      <c r="O61" t="s">
        <v>1369</v>
      </c>
    </row>
    <row r="62" spans="1:15" x14ac:dyDescent="0.35">
      <c r="A62">
        <v>16</v>
      </c>
      <c r="B62" t="s">
        <v>1298</v>
      </c>
      <c r="C62">
        <v>0</v>
      </c>
      <c r="D62" t="s">
        <v>1220</v>
      </c>
      <c r="E62" t="s">
        <v>291</v>
      </c>
      <c r="F62" t="b">
        <v>0</v>
      </c>
      <c r="G62">
        <v>1</v>
      </c>
      <c r="I62" s="13"/>
      <c r="K62">
        <v>0</v>
      </c>
      <c r="L62">
        <v>0</v>
      </c>
      <c r="M62">
        <v>2</v>
      </c>
      <c r="N62" t="s">
        <v>1287</v>
      </c>
      <c r="O62" t="s">
        <v>1369</v>
      </c>
    </row>
    <row r="63" spans="1:15" x14ac:dyDescent="0.35">
      <c r="A63">
        <v>16</v>
      </c>
      <c r="B63" t="s">
        <v>1298</v>
      </c>
      <c r="C63">
        <v>0</v>
      </c>
      <c r="D63" t="s">
        <v>1220</v>
      </c>
      <c r="E63" t="s">
        <v>291</v>
      </c>
      <c r="F63" t="b">
        <v>0</v>
      </c>
      <c r="G63">
        <v>1</v>
      </c>
      <c r="I63" s="13"/>
      <c r="K63">
        <v>0</v>
      </c>
      <c r="L63">
        <v>0</v>
      </c>
      <c r="M63">
        <v>2</v>
      </c>
      <c r="N63" t="s">
        <v>1286</v>
      </c>
      <c r="O63" t="s">
        <v>1368</v>
      </c>
    </row>
    <row r="64" spans="1:15" x14ac:dyDescent="0.35">
      <c r="A64">
        <v>16</v>
      </c>
      <c r="B64" t="s">
        <v>1298</v>
      </c>
      <c r="C64">
        <v>4</v>
      </c>
      <c r="D64" t="s">
        <v>1220</v>
      </c>
      <c r="E64" t="s">
        <v>291</v>
      </c>
      <c r="F64" t="b">
        <v>1</v>
      </c>
      <c r="G64">
        <v>0</v>
      </c>
      <c r="H64" t="s">
        <v>1381</v>
      </c>
      <c r="I64" s="13">
        <v>46218</v>
      </c>
      <c r="K64">
        <v>0</v>
      </c>
      <c r="L64">
        <v>0</v>
      </c>
      <c r="M64">
        <v>2</v>
      </c>
      <c r="N64" t="s">
        <v>1285</v>
      </c>
      <c r="O64" t="s">
        <v>1367</v>
      </c>
    </row>
    <row r="65" spans="1:15" x14ac:dyDescent="0.35">
      <c r="A65">
        <v>16</v>
      </c>
      <c r="B65" t="s">
        <v>1298</v>
      </c>
      <c r="C65">
        <v>0</v>
      </c>
      <c r="D65" t="s">
        <v>1220</v>
      </c>
      <c r="E65" t="s">
        <v>291</v>
      </c>
      <c r="F65" t="b">
        <v>1</v>
      </c>
      <c r="G65">
        <v>0</v>
      </c>
      <c r="H65" t="s">
        <v>1380</v>
      </c>
      <c r="I65" s="13">
        <v>46139</v>
      </c>
      <c r="K65">
        <v>0</v>
      </c>
      <c r="L65">
        <v>0</v>
      </c>
      <c r="M65">
        <v>2</v>
      </c>
      <c r="N65" t="s">
        <v>1284</v>
      </c>
      <c r="O65" t="s">
        <v>1366</v>
      </c>
    </row>
    <row r="66" spans="1:15" x14ac:dyDescent="0.35">
      <c r="A66">
        <v>17</v>
      </c>
      <c r="B66" t="s">
        <v>1298</v>
      </c>
      <c r="C66">
        <v>0</v>
      </c>
      <c r="D66" t="s">
        <v>1220</v>
      </c>
      <c r="E66" t="s">
        <v>292</v>
      </c>
      <c r="F66" t="b">
        <v>0</v>
      </c>
      <c r="G66">
        <v>2</v>
      </c>
      <c r="I66" s="13"/>
      <c r="K66">
        <v>0</v>
      </c>
      <c r="L66">
        <v>0</v>
      </c>
      <c r="M66">
        <v>5</v>
      </c>
      <c r="N66" t="s">
        <v>1287</v>
      </c>
      <c r="O66" t="s">
        <v>1369</v>
      </c>
    </row>
    <row r="67" spans="1:15" x14ac:dyDescent="0.35">
      <c r="A67">
        <v>17</v>
      </c>
      <c r="B67" t="s">
        <v>1298</v>
      </c>
      <c r="C67">
        <v>0</v>
      </c>
      <c r="D67" t="s">
        <v>1220</v>
      </c>
      <c r="E67" t="s">
        <v>292</v>
      </c>
      <c r="F67" t="b">
        <v>0</v>
      </c>
      <c r="G67">
        <v>1</v>
      </c>
      <c r="I67" s="13"/>
      <c r="K67">
        <v>0</v>
      </c>
      <c r="L67">
        <v>0</v>
      </c>
      <c r="M67">
        <v>5</v>
      </c>
      <c r="N67" t="s">
        <v>1286</v>
      </c>
      <c r="O67" t="s">
        <v>1368</v>
      </c>
    </row>
    <row r="68" spans="1:15" x14ac:dyDescent="0.35">
      <c r="A68">
        <v>17</v>
      </c>
      <c r="B68" t="s">
        <v>1298</v>
      </c>
      <c r="C68">
        <v>0.25</v>
      </c>
      <c r="D68" t="s">
        <v>1220</v>
      </c>
      <c r="E68" t="s">
        <v>292</v>
      </c>
      <c r="F68" t="b">
        <v>1</v>
      </c>
      <c r="G68">
        <v>1</v>
      </c>
      <c r="H68" t="s">
        <v>1381</v>
      </c>
      <c r="I68" s="13">
        <v>46218</v>
      </c>
      <c r="K68">
        <v>1842377560</v>
      </c>
      <c r="L68">
        <v>2237493000</v>
      </c>
      <c r="M68">
        <v>5</v>
      </c>
      <c r="N68" t="s">
        <v>1285</v>
      </c>
      <c r="O68" t="s">
        <v>1367</v>
      </c>
    </row>
    <row r="69" spans="1:15" x14ac:dyDescent="0.35">
      <c r="A69">
        <v>17</v>
      </c>
      <c r="B69" t="s">
        <v>1298</v>
      </c>
      <c r="C69">
        <v>0.25</v>
      </c>
      <c r="D69" t="s">
        <v>1220</v>
      </c>
      <c r="E69" t="s">
        <v>292</v>
      </c>
      <c r="F69" t="b">
        <v>1</v>
      </c>
      <c r="G69">
        <v>1</v>
      </c>
      <c r="H69" t="s">
        <v>1381</v>
      </c>
      <c r="I69" s="13">
        <v>46218</v>
      </c>
      <c r="K69">
        <v>1545200000</v>
      </c>
      <c r="L69">
        <v>2099993000</v>
      </c>
      <c r="M69">
        <v>5</v>
      </c>
      <c r="N69" t="s">
        <v>1284</v>
      </c>
      <c r="O69" t="s">
        <v>1366</v>
      </c>
    </row>
    <row r="70" spans="1:15" x14ac:dyDescent="0.35">
      <c r="A70">
        <v>18</v>
      </c>
      <c r="B70" t="s">
        <v>1298</v>
      </c>
      <c r="C70">
        <v>0</v>
      </c>
      <c r="D70" t="s">
        <v>1220</v>
      </c>
      <c r="E70" t="s">
        <v>293</v>
      </c>
      <c r="F70" t="b">
        <v>0</v>
      </c>
      <c r="G70">
        <v>0</v>
      </c>
      <c r="I70" s="13"/>
      <c r="K70">
        <v>0</v>
      </c>
      <c r="L70">
        <v>0</v>
      </c>
      <c r="M70">
        <v>1</v>
      </c>
      <c r="N70" t="s">
        <v>1286</v>
      </c>
      <c r="O70" t="s">
        <v>1368</v>
      </c>
    </row>
    <row r="71" spans="1:15" x14ac:dyDescent="0.35">
      <c r="A71">
        <v>18</v>
      </c>
      <c r="B71" t="s">
        <v>1298</v>
      </c>
      <c r="C71">
        <v>0.25</v>
      </c>
      <c r="D71" t="s">
        <v>1220</v>
      </c>
      <c r="E71" t="s">
        <v>293</v>
      </c>
      <c r="F71" t="b">
        <v>1</v>
      </c>
      <c r="G71">
        <v>0</v>
      </c>
      <c r="H71" t="s">
        <v>1381</v>
      </c>
      <c r="I71" s="13">
        <v>46218</v>
      </c>
      <c r="K71">
        <v>2900000000</v>
      </c>
      <c r="L71">
        <v>3500000000</v>
      </c>
      <c r="M71">
        <v>1</v>
      </c>
      <c r="N71" t="s">
        <v>1284</v>
      </c>
      <c r="O71" t="s">
        <v>1366</v>
      </c>
    </row>
    <row r="72" spans="1:15" x14ac:dyDescent="0.35">
      <c r="A72">
        <v>18</v>
      </c>
      <c r="B72" t="s">
        <v>1298</v>
      </c>
      <c r="C72">
        <v>0</v>
      </c>
      <c r="D72" t="s">
        <v>1220</v>
      </c>
      <c r="E72" t="s">
        <v>293</v>
      </c>
      <c r="F72" t="b">
        <v>0</v>
      </c>
      <c r="G72">
        <v>1</v>
      </c>
      <c r="I72" s="13"/>
      <c r="K72">
        <v>0</v>
      </c>
      <c r="L72">
        <v>0</v>
      </c>
      <c r="M72">
        <v>1</v>
      </c>
      <c r="N72" t="s">
        <v>1287</v>
      </c>
      <c r="O72" t="s">
        <v>1369</v>
      </c>
    </row>
    <row r="73" spans="1:15" x14ac:dyDescent="0.35">
      <c r="A73">
        <v>18</v>
      </c>
      <c r="B73" t="s">
        <v>1298</v>
      </c>
      <c r="C73">
        <v>0.25</v>
      </c>
      <c r="D73" t="s">
        <v>1220</v>
      </c>
      <c r="E73" t="s">
        <v>293</v>
      </c>
      <c r="F73" t="b">
        <v>1</v>
      </c>
      <c r="G73">
        <v>0</v>
      </c>
      <c r="H73" t="s">
        <v>1381</v>
      </c>
      <c r="I73" s="13">
        <v>46218</v>
      </c>
      <c r="K73">
        <v>3200000000</v>
      </c>
      <c r="L73">
        <v>3500000000</v>
      </c>
      <c r="M73">
        <v>1</v>
      </c>
      <c r="N73" t="s">
        <v>1285</v>
      </c>
      <c r="O73" t="s">
        <v>1367</v>
      </c>
    </row>
    <row r="74" spans="1:15" x14ac:dyDescent="0.35">
      <c r="A74">
        <v>19</v>
      </c>
      <c r="B74" t="s">
        <v>1298</v>
      </c>
      <c r="C74">
        <v>0</v>
      </c>
      <c r="D74" t="s">
        <v>1220</v>
      </c>
      <c r="E74" t="s">
        <v>294</v>
      </c>
      <c r="F74" t="b">
        <v>0</v>
      </c>
      <c r="G74">
        <v>13</v>
      </c>
      <c r="I74" s="13"/>
      <c r="K74">
        <v>0</v>
      </c>
      <c r="L74">
        <v>0</v>
      </c>
      <c r="M74">
        <v>50</v>
      </c>
      <c r="N74" t="s">
        <v>1287</v>
      </c>
      <c r="O74" t="s">
        <v>1369</v>
      </c>
    </row>
    <row r="75" spans="1:15" x14ac:dyDescent="0.35">
      <c r="A75">
        <v>19</v>
      </c>
      <c r="B75" t="s">
        <v>1298</v>
      </c>
      <c r="C75">
        <v>0</v>
      </c>
      <c r="D75" t="s">
        <v>1220</v>
      </c>
      <c r="E75" t="s">
        <v>294</v>
      </c>
      <c r="F75" t="b">
        <v>0</v>
      </c>
      <c r="G75">
        <v>13</v>
      </c>
      <c r="I75" s="13"/>
      <c r="K75">
        <v>0</v>
      </c>
      <c r="L75">
        <v>0</v>
      </c>
      <c r="M75">
        <v>50</v>
      </c>
      <c r="N75" t="s">
        <v>1286</v>
      </c>
      <c r="O75" t="s">
        <v>1368</v>
      </c>
    </row>
    <row r="76" spans="1:15" x14ac:dyDescent="0.35">
      <c r="A76">
        <v>19</v>
      </c>
      <c r="B76" t="s">
        <v>1298</v>
      </c>
      <c r="C76">
        <v>0</v>
      </c>
      <c r="D76" t="s">
        <v>1220</v>
      </c>
      <c r="E76" t="s">
        <v>294</v>
      </c>
      <c r="F76" t="b">
        <v>1</v>
      </c>
      <c r="G76">
        <v>12</v>
      </c>
      <c r="H76" t="s">
        <v>1381</v>
      </c>
      <c r="I76" s="13">
        <v>46218</v>
      </c>
      <c r="K76">
        <v>0</v>
      </c>
      <c r="L76">
        <v>0</v>
      </c>
      <c r="M76">
        <v>50</v>
      </c>
      <c r="N76" t="s">
        <v>1285</v>
      </c>
      <c r="O76" t="s">
        <v>1367</v>
      </c>
    </row>
    <row r="77" spans="1:15" x14ac:dyDescent="0.35">
      <c r="A77">
        <v>19</v>
      </c>
      <c r="B77" t="s">
        <v>1298</v>
      </c>
      <c r="C77">
        <v>0</v>
      </c>
      <c r="D77" t="s">
        <v>1220</v>
      </c>
      <c r="E77" t="s">
        <v>294</v>
      </c>
      <c r="F77" t="b">
        <v>1</v>
      </c>
      <c r="G77">
        <v>12</v>
      </c>
      <c r="H77" t="s">
        <v>1380</v>
      </c>
      <c r="I77" s="13">
        <v>46139</v>
      </c>
      <c r="K77">
        <v>0</v>
      </c>
      <c r="L77">
        <v>0</v>
      </c>
      <c r="M77">
        <v>50</v>
      </c>
      <c r="N77" t="s">
        <v>1284</v>
      </c>
      <c r="O77" t="s">
        <v>1366</v>
      </c>
    </row>
    <row r="78" spans="1:15" x14ac:dyDescent="0.35">
      <c r="A78">
        <v>20</v>
      </c>
      <c r="B78" t="s">
        <v>1305</v>
      </c>
      <c r="C78">
        <v>0</v>
      </c>
      <c r="D78" t="s">
        <v>1220</v>
      </c>
      <c r="E78" t="s">
        <v>295</v>
      </c>
      <c r="F78" t="b">
        <v>0</v>
      </c>
      <c r="G78">
        <v>0</v>
      </c>
      <c r="I78" s="13"/>
      <c r="K78">
        <v>0</v>
      </c>
      <c r="L78">
        <v>0</v>
      </c>
      <c r="M78">
        <v>1</v>
      </c>
      <c r="N78" t="s">
        <v>1284</v>
      </c>
      <c r="O78" t="s">
        <v>1366</v>
      </c>
    </row>
    <row r="79" spans="1:15" x14ac:dyDescent="0.35">
      <c r="A79">
        <v>20</v>
      </c>
      <c r="B79" t="s">
        <v>1305</v>
      </c>
      <c r="C79">
        <v>0</v>
      </c>
      <c r="D79" t="s">
        <v>1220</v>
      </c>
      <c r="E79" t="s">
        <v>295</v>
      </c>
      <c r="F79" t="b">
        <v>0</v>
      </c>
      <c r="G79">
        <v>0</v>
      </c>
      <c r="I79" s="13"/>
      <c r="K79">
        <v>0</v>
      </c>
      <c r="L79">
        <v>0</v>
      </c>
      <c r="M79">
        <v>1</v>
      </c>
      <c r="N79" t="s">
        <v>1285</v>
      </c>
      <c r="O79" t="s">
        <v>1367</v>
      </c>
    </row>
    <row r="80" spans="1:15" x14ac:dyDescent="0.35">
      <c r="A80">
        <v>20</v>
      </c>
      <c r="B80" t="s">
        <v>1305</v>
      </c>
      <c r="C80">
        <v>0</v>
      </c>
      <c r="D80" t="s">
        <v>1220</v>
      </c>
      <c r="E80" t="s">
        <v>295</v>
      </c>
      <c r="F80" t="b">
        <v>0</v>
      </c>
      <c r="G80">
        <v>0</v>
      </c>
      <c r="I80" s="13"/>
      <c r="K80">
        <v>0</v>
      </c>
      <c r="L80">
        <v>0</v>
      </c>
      <c r="M80">
        <v>1</v>
      </c>
      <c r="N80" t="s">
        <v>1286</v>
      </c>
      <c r="O80" t="s">
        <v>1368</v>
      </c>
    </row>
    <row r="81" spans="1:15" x14ac:dyDescent="0.35">
      <c r="A81">
        <v>20</v>
      </c>
      <c r="B81" t="s">
        <v>1305</v>
      </c>
      <c r="C81">
        <v>0</v>
      </c>
      <c r="D81" t="s">
        <v>1220</v>
      </c>
      <c r="E81" t="s">
        <v>295</v>
      </c>
      <c r="F81" t="b">
        <v>0</v>
      </c>
      <c r="G81">
        <v>1</v>
      </c>
      <c r="I81" s="13"/>
      <c r="K81">
        <v>0</v>
      </c>
      <c r="L81">
        <v>0</v>
      </c>
      <c r="M81">
        <v>1</v>
      </c>
      <c r="N81" t="s">
        <v>1287</v>
      </c>
      <c r="O81" t="s">
        <v>1369</v>
      </c>
    </row>
    <row r="82" spans="1:15" x14ac:dyDescent="0.35">
      <c r="A82">
        <v>21</v>
      </c>
      <c r="B82" t="s">
        <v>1305</v>
      </c>
      <c r="C82">
        <v>0</v>
      </c>
      <c r="D82" t="s">
        <v>1220</v>
      </c>
      <c r="E82" t="s">
        <v>296</v>
      </c>
      <c r="F82" t="b">
        <v>1</v>
      </c>
      <c r="G82">
        <v>0</v>
      </c>
      <c r="H82" t="s">
        <v>1380</v>
      </c>
      <c r="I82" s="13">
        <v>46139</v>
      </c>
      <c r="K82">
        <v>0</v>
      </c>
      <c r="L82">
        <v>7202963575</v>
      </c>
      <c r="M82">
        <v>1</v>
      </c>
      <c r="N82" t="s">
        <v>1284</v>
      </c>
      <c r="O82" t="s">
        <v>1366</v>
      </c>
    </row>
    <row r="83" spans="1:15" x14ac:dyDescent="0.35">
      <c r="A83">
        <v>21</v>
      </c>
      <c r="B83" t="s">
        <v>1305</v>
      </c>
      <c r="C83">
        <v>0</v>
      </c>
      <c r="D83" t="s">
        <v>1220</v>
      </c>
      <c r="E83" t="s">
        <v>296</v>
      </c>
      <c r="F83" t="b">
        <v>0</v>
      </c>
      <c r="G83">
        <v>0</v>
      </c>
      <c r="I83" s="13"/>
      <c r="K83">
        <v>0</v>
      </c>
      <c r="L83">
        <v>0</v>
      </c>
      <c r="M83">
        <v>1</v>
      </c>
      <c r="N83" t="s">
        <v>1285</v>
      </c>
      <c r="O83" t="s">
        <v>1367</v>
      </c>
    </row>
    <row r="84" spans="1:15" x14ac:dyDescent="0.35">
      <c r="A84">
        <v>21</v>
      </c>
      <c r="B84" t="s">
        <v>1305</v>
      </c>
      <c r="C84">
        <v>0</v>
      </c>
      <c r="D84" t="s">
        <v>1220</v>
      </c>
      <c r="E84" t="s">
        <v>296</v>
      </c>
      <c r="F84" t="b">
        <v>0</v>
      </c>
      <c r="G84">
        <v>0</v>
      </c>
      <c r="I84" s="13"/>
      <c r="K84">
        <v>0</v>
      </c>
      <c r="L84">
        <v>0</v>
      </c>
      <c r="M84">
        <v>1</v>
      </c>
      <c r="N84" t="s">
        <v>1286</v>
      </c>
      <c r="O84" t="s">
        <v>1368</v>
      </c>
    </row>
    <row r="85" spans="1:15" x14ac:dyDescent="0.35">
      <c r="A85">
        <v>21</v>
      </c>
      <c r="B85" t="s">
        <v>1305</v>
      </c>
      <c r="C85">
        <v>0</v>
      </c>
      <c r="D85" t="s">
        <v>1220</v>
      </c>
      <c r="E85" t="s">
        <v>296</v>
      </c>
      <c r="F85" t="b">
        <v>0</v>
      </c>
      <c r="G85">
        <v>1</v>
      </c>
      <c r="I85" s="13"/>
      <c r="K85">
        <v>0</v>
      </c>
      <c r="L85">
        <v>0</v>
      </c>
      <c r="M85">
        <v>1</v>
      </c>
      <c r="N85" t="s">
        <v>1287</v>
      </c>
      <c r="O85" t="s">
        <v>1369</v>
      </c>
    </row>
    <row r="86" spans="1:15" x14ac:dyDescent="0.35">
      <c r="A86">
        <v>22</v>
      </c>
      <c r="B86" t="s">
        <v>1308</v>
      </c>
      <c r="C86">
        <v>0</v>
      </c>
      <c r="D86" t="s">
        <v>1220</v>
      </c>
      <c r="E86" t="s">
        <v>296</v>
      </c>
      <c r="F86" t="b">
        <v>0</v>
      </c>
      <c r="G86">
        <v>1</v>
      </c>
      <c r="I86" s="13"/>
      <c r="K86">
        <v>0</v>
      </c>
      <c r="L86">
        <v>0</v>
      </c>
      <c r="M86">
        <v>2</v>
      </c>
      <c r="N86" t="s">
        <v>1287</v>
      </c>
      <c r="O86" t="s">
        <v>1369</v>
      </c>
    </row>
    <row r="87" spans="1:15" x14ac:dyDescent="0.35">
      <c r="A87">
        <v>22</v>
      </c>
      <c r="B87" t="s">
        <v>1308</v>
      </c>
      <c r="C87">
        <v>0</v>
      </c>
      <c r="D87" t="s">
        <v>1220</v>
      </c>
      <c r="E87" t="s">
        <v>296</v>
      </c>
      <c r="F87" t="b">
        <v>1</v>
      </c>
      <c r="G87">
        <v>0</v>
      </c>
      <c r="H87" t="s">
        <v>1380</v>
      </c>
      <c r="I87" s="13">
        <v>46139</v>
      </c>
      <c r="K87">
        <v>0</v>
      </c>
      <c r="L87">
        <v>53030857253</v>
      </c>
      <c r="M87">
        <v>2</v>
      </c>
      <c r="N87" t="s">
        <v>1284</v>
      </c>
      <c r="O87" t="s">
        <v>1366</v>
      </c>
    </row>
    <row r="88" spans="1:15" x14ac:dyDescent="0.35">
      <c r="A88">
        <v>22</v>
      </c>
      <c r="B88" t="s">
        <v>1308</v>
      </c>
      <c r="C88">
        <v>0</v>
      </c>
      <c r="D88" t="s">
        <v>1220</v>
      </c>
      <c r="E88" t="s">
        <v>296</v>
      </c>
      <c r="F88" t="b">
        <v>0</v>
      </c>
      <c r="G88">
        <v>0</v>
      </c>
      <c r="I88" s="13"/>
      <c r="K88">
        <v>0</v>
      </c>
      <c r="L88">
        <v>0</v>
      </c>
      <c r="M88">
        <v>2</v>
      </c>
      <c r="N88" t="s">
        <v>1285</v>
      </c>
      <c r="O88" t="s">
        <v>1367</v>
      </c>
    </row>
    <row r="89" spans="1:15" x14ac:dyDescent="0.35">
      <c r="A89">
        <v>22</v>
      </c>
      <c r="B89" t="s">
        <v>1308</v>
      </c>
      <c r="C89">
        <v>0</v>
      </c>
      <c r="D89" t="s">
        <v>1220</v>
      </c>
      <c r="E89" t="s">
        <v>296</v>
      </c>
      <c r="F89" t="b">
        <v>0</v>
      </c>
      <c r="G89">
        <v>1</v>
      </c>
      <c r="I89" s="13"/>
      <c r="K89">
        <v>0</v>
      </c>
      <c r="L89">
        <v>0</v>
      </c>
      <c r="M89">
        <v>2</v>
      </c>
      <c r="N89" t="s">
        <v>1286</v>
      </c>
      <c r="O89" t="s">
        <v>1368</v>
      </c>
    </row>
    <row r="90" spans="1:15" x14ac:dyDescent="0.35">
      <c r="A90">
        <v>23</v>
      </c>
      <c r="B90" t="s">
        <v>1305</v>
      </c>
      <c r="C90">
        <v>0</v>
      </c>
      <c r="D90" t="s">
        <v>1220</v>
      </c>
      <c r="E90" t="s">
        <v>297</v>
      </c>
      <c r="F90" t="b">
        <v>0</v>
      </c>
      <c r="G90">
        <v>0</v>
      </c>
      <c r="I90" s="13"/>
      <c r="K90">
        <v>0</v>
      </c>
      <c r="L90">
        <v>0</v>
      </c>
      <c r="M90">
        <v>1</v>
      </c>
      <c r="N90" t="s">
        <v>1286</v>
      </c>
      <c r="O90" t="s">
        <v>1368</v>
      </c>
    </row>
    <row r="91" spans="1:15" x14ac:dyDescent="0.35">
      <c r="A91">
        <v>23</v>
      </c>
      <c r="B91" t="s">
        <v>1305</v>
      </c>
      <c r="C91">
        <v>0</v>
      </c>
      <c r="D91" t="s">
        <v>1220</v>
      </c>
      <c r="E91" t="s">
        <v>297</v>
      </c>
      <c r="F91" t="b">
        <v>0</v>
      </c>
      <c r="G91">
        <v>0</v>
      </c>
      <c r="I91" s="13"/>
      <c r="K91">
        <v>0</v>
      </c>
      <c r="L91">
        <v>0</v>
      </c>
      <c r="M91">
        <v>1</v>
      </c>
      <c r="N91" t="s">
        <v>1285</v>
      </c>
      <c r="O91" t="s">
        <v>1367</v>
      </c>
    </row>
    <row r="92" spans="1:15" x14ac:dyDescent="0.35">
      <c r="A92">
        <v>23</v>
      </c>
      <c r="B92" t="s">
        <v>1305</v>
      </c>
      <c r="C92">
        <v>0</v>
      </c>
      <c r="D92" t="s">
        <v>1220</v>
      </c>
      <c r="E92" t="s">
        <v>297</v>
      </c>
      <c r="F92" t="b">
        <v>0</v>
      </c>
      <c r="G92">
        <v>1</v>
      </c>
      <c r="I92" s="13"/>
      <c r="K92">
        <v>0</v>
      </c>
      <c r="L92">
        <v>0</v>
      </c>
      <c r="M92">
        <v>1</v>
      </c>
      <c r="N92" t="s">
        <v>1287</v>
      </c>
      <c r="O92" t="s">
        <v>1369</v>
      </c>
    </row>
    <row r="93" spans="1:15" x14ac:dyDescent="0.35">
      <c r="A93">
        <v>23</v>
      </c>
      <c r="B93" t="s">
        <v>1305</v>
      </c>
      <c r="C93">
        <v>0</v>
      </c>
      <c r="D93" t="s">
        <v>1220</v>
      </c>
      <c r="E93" t="s">
        <v>297</v>
      </c>
      <c r="F93" t="b">
        <v>0</v>
      </c>
      <c r="G93">
        <v>0</v>
      </c>
      <c r="I93" s="13"/>
      <c r="K93">
        <v>0</v>
      </c>
      <c r="L93">
        <v>0</v>
      </c>
      <c r="M93">
        <v>1</v>
      </c>
      <c r="N93" t="s">
        <v>1284</v>
      </c>
      <c r="O93" t="s">
        <v>1366</v>
      </c>
    </row>
    <row r="94" spans="1:15" x14ac:dyDescent="0.35">
      <c r="A94">
        <v>24</v>
      </c>
      <c r="B94" t="s">
        <v>1305</v>
      </c>
      <c r="C94">
        <v>0</v>
      </c>
      <c r="D94" t="s">
        <v>1220</v>
      </c>
      <c r="E94" t="s">
        <v>297</v>
      </c>
      <c r="F94" t="b">
        <v>1</v>
      </c>
      <c r="G94">
        <v>0</v>
      </c>
      <c r="H94" t="s">
        <v>1380</v>
      </c>
      <c r="I94" s="13">
        <v>46139</v>
      </c>
      <c r="K94">
        <v>0</v>
      </c>
      <c r="L94">
        <v>7000000</v>
      </c>
      <c r="M94">
        <v>1</v>
      </c>
      <c r="N94" t="s">
        <v>1284</v>
      </c>
      <c r="O94" t="s">
        <v>1366</v>
      </c>
    </row>
    <row r="95" spans="1:15" x14ac:dyDescent="0.35">
      <c r="A95">
        <v>24</v>
      </c>
      <c r="B95" t="s">
        <v>1305</v>
      </c>
      <c r="C95">
        <v>0</v>
      </c>
      <c r="D95" t="s">
        <v>1220</v>
      </c>
      <c r="E95" t="s">
        <v>297</v>
      </c>
      <c r="F95" t="b">
        <v>0</v>
      </c>
      <c r="G95">
        <v>0</v>
      </c>
      <c r="I95" s="13"/>
      <c r="K95">
        <v>0</v>
      </c>
      <c r="L95">
        <v>0</v>
      </c>
      <c r="M95">
        <v>1</v>
      </c>
      <c r="N95" t="s">
        <v>1285</v>
      </c>
      <c r="O95" t="s">
        <v>1367</v>
      </c>
    </row>
    <row r="96" spans="1:15" x14ac:dyDescent="0.35">
      <c r="A96">
        <v>24</v>
      </c>
      <c r="B96" t="s">
        <v>1305</v>
      </c>
      <c r="C96">
        <v>0</v>
      </c>
      <c r="D96" t="s">
        <v>1220</v>
      </c>
      <c r="E96" t="s">
        <v>297</v>
      </c>
      <c r="F96" t="b">
        <v>0</v>
      </c>
      <c r="G96">
        <v>0</v>
      </c>
      <c r="I96" s="13"/>
      <c r="K96">
        <v>0</v>
      </c>
      <c r="L96">
        <v>0</v>
      </c>
      <c r="M96">
        <v>1</v>
      </c>
      <c r="N96" t="s">
        <v>1286</v>
      </c>
      <c r="O96" t="s">
        <v>1368</v>
      </c>
    </row>
    <row r="97" spans="1:15" x14ac:dyDescent="0.35">
      <c r="A97">
        <v>24</v>
      </c>
      <c r="B97" t="s">
        <v>1305</v>
      </c>
      <c r="C97">
        <v>0</v>
      </c>
      <c r="D97" t="s">
        <v>1220</v>
      </c>
      <c r="E97" t="s">
        <v>297</v>
      </c>
      <c r="F97" t="b">
        <v>0</v>
      </c>
      <c r="G97">
        <v>1</v>
      </c>
      <c r="I97" s="13"/>
      <c r="K97">
        <v>0</v>
      </c>
      <c r="L97">
        <v>0</v>
      </c>
      <c r="M97">
        <v>1</v>
      </c>
      <c r="N97" t="s">
        <v>1287</v>
      </c>
      <c r="O97" t="s">
        <v>1369</v>
      </c>
    </row>
    <row r="98" spans="1:15" x14ac:dyDescent="0.35">
      <c r="A98">
        <v>25</v>
      </c>
      <c r="B98" t="s">
        <v>1308</v>
      </c>
      <c r="C98">
        <v>0</v>
      </c>
      <c r="D98" t="s">
        <v>1220</v>
      </c>
      <c r="E98" t="s">
        <v>297</v>
      </c>
      <c r="F98" t="b">
        <v>0</v>
      </c>
      <c r="G98">
        <v>2</v>
      </c>
      <c r="I98" s="13"/>
      <c r="K98">
        <v>0</v>
      </c>
      <c r="L98">
        <v>0</v>
      </c>
      <c r="M98">
        <v>5</v>
      </c>
      <c r="N98" t="s">
        <v>1287</v>
      </c>
      <c r="O98" t="s">
        <v>1369</v>
      </c>
    </row>
    <row r="99" spans="1:15" x14ac:dyDescent="0.35">
      <c r="A99">
        <v>25</v>
      </c>
      <c r="B99" t="s">
        <v>1308</v>
      </c>
      <c r="C99">
        <v>2</v>
      </c>
      <c r="D99" t="s">
        <v>1220</v>
      </c>
      <c r="E99" t="s">
        <v>297</v>
      </c>
      <c r="F99" t="b">
        <v>1</v>
      </c>
      <c r="G99">
        <v>1</v>
      </c>
      <c r="H99" t="s">
        <v>1380</v>
      </c>
      <c r="I99" s="13">
        <v>46139</v>
      </c>
      <c r="K99">
        <v>42361790845</v>
      </c>
      <c r="L99">
        <v>75918058716</v>
      </c>
      <c r="M99">
        <v>5</v>
      </c>
      <c r="N99" t="s">
        <v>1284</v>
      </c>
      <c r="O99" t="s">
        <v>1366</v>
      </c>
    </row>
    <row r="100" spans="1:15" x14ac:dyDescent="0.35">
      <c r="A100">
        <v>25</v>
      </c>
      <c r="B100" t="s">
        <v>1308</v>
      </c>
      <c r="C100">
        <v>0</v>
      </c>
      <c r="D100" t="s">
        <v>1220</v>
      </c>
      <c r="E100" t="s">
        <v>297</v>
      </c>
      <c r="F100" t="b">
        <v>0</v>
      </c>
      <c r="G100">
        <v>1</v>
      </c>
      <c r="I100" s="13"/>
      <c r="K100">
        <v>0</v>
      </c>
      <c r="L100">
        <v>0</v>
      </c>
      <c r="M100">
        <v>5</v>
      </c>
      <c r="N100" t="s">
        <v>1285</v>
      </c>
      <c r="O100" t="s">
        <v>1367</v>
      </c>
    </row>
    <row r="101" spans="1:15" x14ac:dyDescent="0.35">
      <c r="A101">
        <v>25</v>
      </c>
      <c r="B101" t="s">
        <v>1308</v>
      </c>
      <c r="C101">
        <v>0</v>
      </c>
      <c r="D101" t="s">
        <v>1220</v>
      </c>
      <c r="E101" t="s">
        <v>297</v>
      </c>
      <c r="F101" t="b">
        <v>0</v>
      </c>
      <c r="G101">
        <v>1</v>
      </c>
      <c r="I101" s="13"/>
      <c r="K101">
        <v>0</v>
      </c>
      <c r="L101">
        <v>0</v>
      </c>
      <c r="M101">
        <v>5</v>
      </c>
      <c r="N101" t="s">
        <v>1286</v>
      </c>
      <c r="O101" t="s">
        <v>1368</v>
      </c>
    </row>
    <row r="102" spans="1:15" x14ac:dyDescent="0.35">
      <c r="A102">
        <v>26</v>
      </c>
      <c r="B102" t="s">
        <v>1308</v>
      </c>
      <c r="C102">
        <v>0</v>
      </c>
      <c r="D102" t="s">
        <v>1220</v>
      </c>
      <c r="E102" t="s">
        <v>298</v>
      </c>
      <c r="F102" t="b">
        <v>0</v>
      </c>
      <c r="G102">
        <v>2</v>
      </c>
      <c r="I102" s="13"/>
      <c r="K102">
        <v>0</v>
      </c>
      <c r="L102">
        <v>0</v>
      </c>
      <c r="M102">
        <v>10</v>
      </c>
      <c r="N102" t="s">
        <v>1320</v>
      </c>
      <c r="O102" t="s">
        <v>1368</v>
      </c>
    </row>
    <row r="103" spans="1:15" x14ac:dyDescent="0.35">
      <c r="A103">
        <v>26</v>
      </c>
      <c r="B103" t="s">
        <v>1308</v>
      </c>
      <c r="C103">
        <v>0</v>
      </c>
      <c r="D103" t="s">
        <v>1220</v>
      </c>
      <c r="E103" t="s">
        <v>298</v>
      </c>
      <c r="F103" t="b">
        <v>0</v>
      </c>
      <c r="G103">
        <v>3</v>
      </c>
      <c r="I103" s="13"/>
      <c r="K103">
        <v>0</v>
      </c>
      <c r="L103">
        <v>0</v>
      </c>
      <c r="M103">
        <v>10</v>
      </c>
      <c r="N103" t="s">
        <v>1285</v>
      </c>
      <c r="O103" t="s">
        <v>1367</v>
      </c>
    </row>
    <row r="104" spans="1:15" x14ac:dyDescent="0.35">
      <c r="A104">
        <v>26</v>
      </c>
      <c r="B104" t="s">
        <v>1308</v>
      </c>
      <c r="C104">
        <v>0</v>
      </c>
      <c r="D104" t="s">
        <v>1220</v>
      </c>
      <c r="E104" t="s">
        <v>298</v>
      </c>
      <c r="F104" t="b">
        <v>0</v>
      </c>
      <c r="G104">
        <v>2</v>
      </c>
      <c r="I104" s="13"/>
      <c r="K104">
        <v>0</v>
      </c>
      <c r="L104">
        <v>0</v>
      </c>
      <c r="M104">
        <v>10</v>
      </c>
      <c r="N104" t="s">
        <v>1321</v>
      </c>
      <c r="O104" t="s">
        <v>1369</v>
      </c>
    </row>
    <row r="105" spans="1:15" x14ac:dyDescent="0.35">
      <c r="A105">
        <v>26</v>
      </c>
      <c r="B105" t="s">
        <v>1308</v>
      </c>
      <c r="C105">
        <v>8</v>
      </c>
      <c r="D105" t="s">
        <v>1220</v>
      </c>
      <c r="E105" t="s">
        <v>298</v>
      </c>
      <c r="F105" t="b">
        <v>1</v>
      </c>
      <c r="G105">
        <v>3</v>
      </c>
      <c r="H105" t="s">
        <v>1381</v>
      </c>
      <c r="I105" s="13">
        <v>46139</v>
      </c>
      <c r="K105">
        <v>2000000000</v>
      </c>
      <c r="L105">
        <v>7994300000</v>
      </c>
      <c r="M105">
        <v>10</v>
      </c>
      <c r="N105" t="s">
        <v>1319</v>
      </c>
      <c r="O105" t="s">
        <v>1367</v>
      </c>
    </row>
    <row r="106" spans="1:15" x14ac:dyDescent="0.35">
      <c r="A106">
        <v>27</v>
      </c>
      <c r="B106" t="s">
        <v>1382</v>
      </c>
      <c r="C106">
        <v>0</v>
      </c>
      <c r="D106" t="s">
        <v>1220</v>
      </c>
      <c r="E106" t="s">
        <v>299</v>
      </c>
      <c r="F106" t="b">
        <v>0</v>
      </c>
      <c r="G106">
        <v>1</v>
      </c>
      <c r="I106" s="13"/>
      <c r="K106">
        <v>0</v>
      </c>
      <c r="L106">
        <v>0</v>
      </c>
      <c r="M106">
        <v>4</v>
      </c>
      <c r="N106" t="s">
        <v>1287</v>
      </c>
      <c r="O106" t="s">
        <v>1369</v>
      </c>
    </row>
    <row r="107" spans="1:15" x14ac:dyDescent="0.35">
      <c r="A107">
        <v>27</v>
      </c>
      <c r="B107" t="s">
        <v>1382</v>
      </c>
      <c r="C107">
        <v>0</v>
      </c>
      <c r="D107" t="s">
        <v>1220</v>
      </c>
      <c r="E107" t="s">
        <v>299</v>
      </c>
      <c r="F107" t="b">
        <v>0</v>
      </c>
      <c r="G107">
        <v>1</v>
      </c>
      <c r="I107" s="13"/>
      <c r="K107">
        <v>0</v>
      </c>
      <c r="L107">
        <v>0</v>
      </c>
      <c r="M107">
        <v>4</v>
      </c>
      <c r="N107" t="s">
        <v>1284</v>
      </c>
      <c r="O107" t="s">
        <v>1366</v>
      </c>
    </row>
    <row r="108" spans="1:15" x14ac:dyDescent="0.35">
      <c r="A108">
        <v>27</v>
      </c>
      <c r="B108" t="s">
        <v>1382</v>
      </c>
      <c r="C108">
        <v>0</v>
      </c>
      <c r="D108" t="s">
        <v>1220</v>
      </c>
      <c r="E108" t="s">
        <v>299</v>
      </c>
      <c r="F108" t="b">
        <v>0</v>
      </c>
      <c r="G108">
        <v>1</v>
      </c>
      <c r="I108" s="13"/>
      <c r="K108">
        <v>0</v>
      </c>
      <c r="L108">
        <v>0</v>
      </c>
      <c r="M108">
        <v>4</v>
      </c>
      <c r="N108" t="s">
        <v>1285</v>
      </c>
      <c r="O108" t="s">
        <v>1367</v>
      </c>
    </row>
    <row r="109" spans="1:15" x14ac:dyDescent="0.35">
      <c r="A109">
        <v>27</v>
      </c>
      <c r="B109" t="s">
        <v>1382</v>
      </c>
      <c r="C109">
        <v>0</v>
      </c>
      <c r="D109" t="s">
        <v>1220</v>
      </c>
      <c r="E109" t="s">
        <v>299</v>
      </c>
      <c r="F109" t="b">
        <v>0</v>
      </c>
      <c r="G109">
        <v>1</v>
      </c>
      <c r="I109" s="13"/>
      <c r="K109">
        <v>0</v>
      </c>
      <c r="L109">
        <v>0</v>
      </c>
      <c r="M109">
        <v>4</v>
      </c>
      <c r="N109" t="s">
        <v>1286</v>
      </c>
      <c r="O109" t="s">
        <v>1368</v>
      </c>
    </row>
    <row r="110" spans="1:15" x14ac:dyDescent="0.35">
      <c r="A110">
        <v>28</v>
      </c>
      <c r="B110" t="s">
        <v>1382</v>
      </c>
      <c r="C110">
        <v>0</v>
      </c>
      <c r="D110" t="s">
        <v>1220</v>
      </c>
      <c r="E110" t="s">
        <v>300</v>
      </c>
      <c r="F110" t="b">
        <v>0</v>
      </c>
      <c r="G110">
        <v>38</v>
      </c>
      <c r="I110" s="13"/>
      <c r="K110">
        <v>0</v>
      </c>
      <c r="L110">
        <v>0</v>
      </c>
      <c r="M110">
        <v>150</v>
      </c>
      <c r="N110" t="s">
        <v>1286</v>
      </c>
      <c r="O110" t="s">
        <v>1368</v>
      </c>
    </row>
    <row r="111" spans="1:15" x14ac:dyDescent="0.35">
      <c r="A111">
        <v>28</v>
      </c>
      <c r="B111" t="s">
        <v>1382</v>
      </c>
      <c r="C111">
        <v>0</v>
      </c>
      <c r="D111" t="s">
        <v>1220</v>
      </c>
      <c r="E111" t="s">
        <v>300</v>
      </c>
      <c r="F111" t="b">
        <v>0</v>
      </c>
      <c r="G111">
        <v>37</v>
      </c>
      <c r="I111" s="13"/>
      <c r="K111">
        <v>0</v>
      </c>
      <c r="L111">
        <v>0</v>
      </c>
      <c r="M111">
        <v>150</v>
      </c>
      <c r="N111" t="s">
        <v>1285</v>
      </c>
      <c r="O111" t="s">
        <v>1367</v>
      </c>
    </row>
    <row r="112" spans="1:15" x14ac:dyDescent="0.35">
      <c r="A112">
        <v>28</v>
      </c>
      <c r="B112" t="s">
        <v>1382</v>
      </c>
      <c r="C112">
        <v>0</v>
      </c>
      <c r="D112" t="s">
        <v>1220</v>
      </c>
      <c r="E112" t="s">
        <v>300</v>
      </c>
      <c r="F112" t="b">
        <v>0</v>
      </c>
      <c r="G112">
        <v>38</v>
      </c>
      <c r="I112" s="13"/>
      <c r="K112">
        <v>0</v>
      </c>
      <c r="L112">
        <v>0</v>
      </c>
      <c r="M112">
        <v>150</v>
      </c>
      <c r="N112" t="s">
        <v>1287</v>
      </c>
      <c r="O112" t="s">
        <v>1369</v>
      </c>
    </row>
    <row r="113" spans="1:15" x14ac:dyDescent="0.35">
      <c r="A113">
        <v>28</v>
      </c>
      <c r="B113" t="s">
        <v>1382</v>
      </c>
      <c r="C113">
        <v>0</v>
      </c>
      <c r="D113" t="s">
        <v>1220</v>
      </c>
      <c r="E113" t="s">
        <v>300</v>
      </c>
      <c r="F113" t="b">
        <v>0</v>
      </c>
      <c r="G113">
        <v>37</v>
      </c>
      <c r="I113" s="13"/>
      <c r="K113">
        <v>0</v>
      </c>
      <c r="L113">
        <v>0</v>
      </c>
      <c r="M113">
        <v>150</v>
      </c>
      <c r="N113" t="s">
        <v>1284</v>
      </c>
      <c r="O113" t="s">
        <v>1366</v>
      </c>
    </row>
    <row r="114" spans="1:15" x14ac:dyDescent="0.35">
      <c r="A114">
        <v>29</v>
      </c>
      <c r="B114" t="s">
        <v>1382</v>
      </c>
      <c r="C114">
        <v>15</v>
      </c>
      <c r="D114" t="s">
        <v>1220</v>
      </c>
      <c r="E114" t="s">
        <v>301</v>
      </c>
      <c r="F114" t="b">
        <v>1</v>
      </c>
      <c r="G114">
        <v>6</v>
      </c>
      <c r="H114" t="s">
        <v>1380</v>
      </c>
      <c r="I114" s="13">
        <v>46141</v>
      </c>
      <c r="K114">
        <v>600000000</v>
      </c>
      <c r="L114">
        <v>6000000000</v>
      </c>
      <c r="M114">
        <v>25</v>
      </c>
      <c r="N114" t="s">
        <v>1284</v>
      </c>
      <c r="O114" t="s">
        <v>1366</v>
      </c>
    </row>
    <row r="115" spans="1:15" x14ac:dyDescent="0.35">
      <c r="A115">
        <v>29</v>
      </c>
      <c r="B115" t="s">
        <v>1382</v>
      </c>
      <c r="C115">
        <v>0</v>
      </c>
      <c r="D115" t="s">
        <v>1220</v>
      </c>
      <c r="E115" t="s">
        <v>301</v>
      </c>
      <c r="F115" t="b">
        <v>1</v>
      </c>
      <c r="G115">
        <v>6</v>
      </c>
      <c r="H115" t="s">
        <v>1381</v>
      </c>
      <c r="I115" s="13">
        <v>46219</v>
      </c>
      <c r="K115">
        <v>0</v>
      </c>
      <c r="L115">
        <v>0</v>
      </c>
      <c r="M115">
        <v>25</v>
      </c>
      <c r="N115" t="s">
        <v>1285</v>
      </c>
      <c r="O115" t="s">
        <v>1367</v>
      </c>
    </row>
    <row r="116" spans="1:15" x14ac:dyDescent="0.35">
      <c r="A116">
        <v>29</v>
      </c>
      <c r="B116" t="s">
        <v>1382</v>
      </c>
      <c r="C116">
        <v>0</v>
      </c>
      <c r="D116" t="s">
        <v>1220</v>
      </c>
      <c r="E116" t="s">
        <v>301</v>
      </c>
      <c r="F116" t="b">
        <v>0</v>
      </c>
      <c r="G116">
        <v>6</v>
      </c>
      <c r="I116" s="13"/>
      <c r="K116">
        <v>0</v>
      </c>
      <c r="L116">
        <v>0</v>
      </c>
      <c r="M116">
        <v>25</v>
      </c>
      <c r="N116" t="s">
        <v>1286</v>
      </c>
      <c r="O116" t="s">
        <v>1368</v>
      </c>
    </row>
    <row r="117" spans="1:15" x14ac:dyDescent="0.35">
      <c r="A117">
        <v>29</v>
      </c>
      <c r="B117" t="s">
        <v>1382</v>
      </c>
      <c r="C117">
        <v>0</v>
      </c>
      <c r="D117" t="s">
        <v>1220</v>
      </c>
      <c r="E117" t="s">
        <v>301</v>
      </c>
      <c r="F117" t="b">
        <v>0</v>
      </c>
      <c r="G117">
        <v>7</v>
      </c>
      <c r="I117" s="13"/>
      <c r="K117">
        <v>0</v>
      </c>
      <c r="L117">
        <v>0</v>
      </c>
      <c r="M117">
        <v>25</v>
      </c>
      <c r="N117" t="s">
        <v>1287</v>
      </c>
      <c r="O117" t="s">
        <v>1369</v>
      </c>
    </row>
    <row r="118" spans="1:15" x14ac:dyDescent="0.35">
      <c r="A118">
        <v>30</v>
      </c>
      <c r="B118" t="s">
        <v>1382</v>
      </c>
      <c r="C118">
        <v>0</v>
      </c>
      <c r="D118" t="s">
        <v>1220</v>
      </c>
      <c r="E118" t="s">
        <v>302</v>
      </c>
      <c r="F118" t="b">
        <v>0</v>
      </c>
      <c r="G118">
        <v>1</v>
      </c>
      <c r="I118" s="13"/>
      <c r="K118">
        <v>0</v>
      </c>
      <c r="L118">
        <v>0</v>
      </c>
      <c r="M118">
        <v>1</v>
      </c>
      <c r="N118" t="s">
        <v>1287</v>
      </c>
      <c r="O118" t="s">
        <v>1369</v>
      </c>
    </row>
    <row r="119" spans="1:15" x14ac:dyDescent="0.35">
      <c r="A119">
        <v>30</v>
      </c>
      <c r="B119" t="s">
        <v>1382</v>
      </c>
      <c r="C119">
        <v>0</v>
      </c>
      <c r="D119" t="s">
        <v>1220</v>
      </c>
      <c r="E119" t="s">
        <v>302</v>
      </c>
      <c r="F119" t="b">
        <v>1</v>
      </c>
      <c r="G119">
        <v>0</v>
      </c>
      <c r="H119" t="s">
        <v>1380</v>
      </c>
      <c r="I119" s="13">
        <v>46141</v>
      </c>
      <c r="K119">
        <v>54203720</v>
      </c>
      <c r="L119">
        <v>209200000</v>
      </c>
      <c r="M119">
        <v>1</v>
      </c>
      <c r="N119" t="s">
        <v>1284</v>
      </c>
      <c r="O119" t="s">
        <v>1366</v>
      </c>
    </row>
    <row r="120" spans="1:15" x14ac:dyDescent="0.35">
      <c r="A120">
        <v>30</v>
      </c>
      <c r="B120" t="s">
        <v>1382</v>
      </c>
      <c r="C120">
        <v>3</v>
      </c>
      <c r="D120" t="s">
        <v>1220</v>
      </c>
      <c r="E120" t="s">
        <v>302</v>
      </c>
      <c r="F120" t="b">
        <v>1</v>
      </c>
      <c r="G120">
        <v>0</v>
      </c>
      <c r="H120" t="s">
        <v>1381</v>
      </c>
      <c r="I120" s="13">
        <v>46219</v>
      </c>
      <c r="K120">
        <v>130800000</v>
      </c>
      <c r="L120">
        <v>209200000</v>
      </c>
      <c r="M120">
        <v>1</v>
      </c>
      <c r="N120" t="s">
        <v>1285</v>
      </c>
      <c r="O120" t="s">
        <v>1367</v>
      </c>
    </row>
    <row r="121" spans="1:15" x14ac:dyDescent="0.35">
      <c r="A121">
        <v>30</v>
      </c>
      <c r="B121" t="s">
        <v>1382</v>
      </c>
      <c r="C121">
        <v>0</v>
      </c>
      <c r="D121" t="s">
        <v>1220</v>
      </c>
      <c r="E121" t="s">
        <v>302</v>
      </c>
      <c r="F121" t="b">
        <v>0</v>
      </c>
      <c r="G121">
        <v>0</v>
      </c>
      <c r="I121" s="13"/>
      <c r="K121">
        <v>0</v>
      </c>
      <c r="L121">
        <v>0</v>
      </c>
      <c r="M121">
        <v>1</v>
      </c>
      <c r="N121" t="s">
        <v>1286</v>
      </c>
      <c r="O121" t="s">
        <v>1368</v>
      </c>
    </row>
    <row r="122" spans="1:15" x14ac:dyDescent="0.35">
      <c r="A122">
        <v>31</v>
      </c>
      <c r="B122" t="s">
        <v>1382</v>
      </c>
      <c r="C122">
        <v>0</v>
      </c>
      <c r="D122" t="s">
        <v>1220</v>
      </c>
      <c r="E122" t="s">
        <v>303</v>
      </c>
      <c r="F122" t="b">
        <v>0</v>
      </c>
      <c r="G122">
        <v>4</v>
      </c>
      <c r="I122" s="13"/>
      <c r="K122">
        <v>0</v>
      </c>
      <c r="L122">
        <v>0</v>
      </c>
      <c r="M122">
        <v>15</v>
      </c>
      <c r="N122" t="s">
        <v>1287</v>
      </c>
      <c r="O122" t="s">
        <v>1369</v>
      </c>
    </row>
    <row r="123" spans="1:15" x14ac:dyDescent="0.35">
      <c r="A123">
        <v>31</v>
      </c>
      <c r="B123" t="s">
        <v>1382</v>
      </c>
      <c r="C123">
        <v>0</v>
      </c>
      <c r="D123" t="s">
        <v>1220</v>
      </c>
      <c r="E123" t="s">
        <v>303</v>
      </c>
      <c r="F123" t="b">
        <v>0</v>
      </c>
      <c r="G123">
        <v>4</v>
      </c>
      <c r="I123" s="13"/>
      <c r="K123">
        <v>0</v>
      </c>
      <c r="L123">
        <v>0</v>
      </c>
      <c r="M123">
        <v>15</v>
      </c>
      <c r="N123" t="s">
        <v>1286</v>
      </c>
      <c r="O123" t="s">
        <v>1368</v>
      </c>
    </row>
    <row r="124" spans="1:15" x14ac:dyDescent="0.35">
      <c r="A124">
        <v>31</v>
      </c>
      <c r="B124" t="s">
        <v>1382</v>
      </c>
      <c r="C124">
        <v>3</v>
      </c>
      <c r="D124" t="s">
        <v>1220</v>
      </c>
      <c r="E124" t="s">
        <v>303</v>
      </c>
      <c r="F124" t="b">
        <v>1</v>
      </c>
      <c r="G124">
        <v>4</v>
      </c>
      <c r="H124" t="s">
        <v>1381</v>
      </c>
      <c r="I124" s="13">
        <v>46219</v>
      </c>
      <c r="K124">
        <v>196200000</v>
      </c>
      <c r="L124">
        <v>313800000</v>
      </c>
      <c r="M124">
        <v>15</v>
      </c>
      <c r="N124" t="s">
        <v>1285</v>
      </c>
      <c r="O124" t="s">
        <v>1367</v>
      </c>
    </row>
    <row r="125" spans="1:15" x14ac:dyDescent="0.35">
      <c r="A125">
        <v>31</v>
      </c>
      <c r="B125" t="s">
        <v>1382</v>
      </c>
      <c r="C125">
        <v>3</v>
      </c>
      <c r="D125" t="s">
        <v>1220</v>
      </c>
      <c r="E125" t="s">
        <v>303</v>
      </c>
      <c r="F125" t="b">
        <v>1</v>
      </c>
      <c r="G125">
        <v>3</v>
      </c>
      <c r="H125" t="s">
        <v>1380</v>
      </c>
      <c r="I125" s="13">
        <v>46141</v>
      </c>
      <c r="K125">
        <v>81305580</v>
      </c>
      <c r="L125">
        <v>313800000</v>
      </c>
      <c r="M125">
        <v>15</v>
      </c>
      <c r="N125" t="s">
        <v>1284</v>
      </c>
      <c r="O125" t="s">
        <v>1366</v>
      </c>
    </row>
    <row r="126" spans="1:15" x14ac:dyDescent="0.35">
      <c r="A126">
        <v>32</v>
      </c>
      <c r="B126" t="s">
        <v>1382</v>
      </c>
      <c r="C126">
        <v>0</v>
      </c>
      <c r="D126" t="s">
        <v>1220</v>
      </c>
      <c r="E126" t="s">
        <v>304</v>
      </c>
      <c r="F126" t="b">
        <v>0</v>
      </c>
      <c r="G126">
        <v>375</v>
      </c>
      <c r="I126" s="13"/>
      <c r="K126">
        <v>0</v>
      </c>
      <c r="L126">
        <v>0</v>
      </c>
      <c r="M126">
        <v>1500</v>
      </c>
      <c r="N126" t="s">
        <v>1287</v>
      </c>
      <c r="O126" t="s">
        <v>1369</v>
      </c>
    </row>
    <row r="127" spans="1:15" x14ac:dyDescent="0.35">
      <c r="A127">
        <v>32</v>
      </c>
      <c r="B127" t="s">
        <v>1382</v>
      </c>
      <c r="C127">
        <v>200</v>
      </c>
      <c r="D127" t="s">
        <v>1220</v>
      </c>
      <c r="E127" t="s">
        <v>304</v>
      </c>
      <c r="F127" t="b">
        <v>1</v>
      </c>
      <c r="G127">
        <v>375</v>
      </c>
      <c r="H127" t="s">
        <v>1380</v>
      </c>
      <c r="I127" s="13">
        <v>46141</v>
      </c>
      <c r="K127">
        <v>0</v>
      </c>
      <c r="L127">
        <v>18720000000</v>
      </c>
      <c r="M127">
        <v>1500</v>
      </c>
      <c r="N127" t="s">
        <v>1284</v>
      </c>
      <c r="O127" t="s">
        <v>1366</v>
      </c>
    </row>
    <row r="128" spans="1:15" x14ac:dyDescent="0.35">
      <c r="A128">
        <v>32</v>
      </c>
      <c r="B128" t="s">
        <v>1382</v>
      </c>
      <c r="C128">
        <v>5</v>
      </c>
      <c r="D128" t="s">
        <v>1220</v>
      </c>
      <c r="E128" t="s">
        <v>304</v>
      </c>
      <c r="F128" t="b">
        <v>1</v>
      </c>
      <c r="G128">
        <v>375</v>
      </c>
      <c r="H128" t="s">
        <v>1381</v>
      </c>
      <c r="I128" s="13">
        <v>46219</v>
      </c>
      <c r="K128">
        <v>2912000000</v>
      </c>
      <c r="L128">
        <v>18720000000</v>
      </c>
      <c r="M128">
        <v>1500</v>
      </c>
      <c r="N128" t="s">
        <v>1285</v>
      </c>
      <c r="O128" t="s">
        <v>1367</v>
      </c>
    </row>
    <row r="129" spans="1:15" x14ac:dyDescent="0.35">
      <c r="A129">
        <v>32</v>
      </c>
      <c r="B129" t="s">
        <v>1382</v>
      </c>
      <c r="C129">
        <v>0</v>
      </c>
      <c r="D129" t="s">
        <v>1220</v>
      </c>
      <c r="E129" t="s">
        <v>304</v>
      </c>
      <c r="F129" t="b">
        <v>0</v>
      </c>
      <c r="G129">
        <v>375</v>
      </c>
      <c r="I129" s="13"/>
      <c r="K129">
        <v>0</v>
      </c>
      <c r="L129">
        <v>0</v>
      </c>
      <c r="M129">
        <v>1500</v>
      </c>
      <c r="N129" t="s">
        <v>1286</v>
      </c>
      <c r="O129" t="s">
        <v>1368</v>
      </c>
    </row>
    <row r="130" spans="1:15" x14ac:dyDescent="0.35">
      <c r="A130">
        <v>33</v>
      </c>
      <c r="B130" t="s">
        <v>40</v>
      </c>
      <c r="C130">
        <v>0</v>
      </c>
      <c r="D130" t="s">
        <v>1220</v>
      </c>
      <c r="E130" t="s">
        <v>1343</v>
      </c>
      <c r="F130" t="b">
        <v>0</v>
      </c>
      <c r="G130">
        <v>25</v>
      </c>
      <c r="I130" s="13"/>
      <c r="K130">
        <v>0</v>
      </c>
      <c r="L130">
        <v>0</v>
      </c>
      <c r="M130">
        <v>100</v>
      </c>
      <c r="N130" t="s">
        <v>1286</v>
      </c>
      <c r="O130" t="s">
        <v>1368</v>
      </c>
    </row>
    <row r="131" spans="1:15" x14ac:dyDescent="0.35">
      <c r="A131">
        <v>33</v>
      </c>
      <c r="B131" t="s">
        <v>40</v>
      </c>
      <c r="C131">
        <v>414</v>
      </c>
      <c r="D131" t="s">
        <v>1220</v>
      </c>
      <c r="E131" t="s">
        <v>1343</v>
      </c>
      <c r="F131" t="b">
        <v>1</v>
      </c>
      <c r="G131">
        <v>25</v>
      </c>
      <c r="H131" t="s">
        <v>1381</v>
      </c>
      <c r="I131" s="13">
        <v>46217</v>
      </c>
      <c r="K131">
        <v>98391304</v>
      </c>
      <c r="L131">
        <v>393565217</v>
      </c>
      <c r="M131">
        <v>100</v>
      </c>
      <c r="N131" t="s">
        <v>1285</v>
      </c>
      <c r="O131" t="s">
        <v>1367</v>
      </c>
    </row>
    <row r="132" spans="1:15" x14ac:dyDescent="0.35">
      <c r="A132">
        <v>33</v>
      </c>
      <c r="B132" t="s">
        <v>40</v>
      </c>
      <c r="C132">
        <v>0</v>
      </c>
      <c r="D132" t="s">
        <v>1220</v>
      </c>
      <c r="E132" t="s">
        <v>1343</v>
      </c>
      <c r="F132" t="b">
        <v>0</v>
      </c>
      <c r="G132">
        <v>25</v>
      </c>
      <c r="I132" s="13"/>
      <c r="K132">
        <v>0</v>
      </c>
      <c r="L132">
        <v>0</v>
      </c>
      <c r="M132">
        <v>100</v>
      </c>
      <c r="N132" t="s">
        <v>1287</v>
      </c>
      <c r="O132" t="s">
        <v>1369</v>
      </c>
    </row>
    <row r="133" spans="1:15" x14ac:dyDescent="0.35">
      <c r="A133">
        <v>33</v>
      </c>
      <c r="B133" t="s">
        <v>40</v>
      </c>
      <c r="C133">
        <v>465</v>
      </c>
      <c r="D133" t="s">
        <v>1220</v>
      </c>
      <c r="E133" t="s">
        <v>1343</v>
      </c>
      <c r="F133" t="b">
        <v>1</v>
      </c>
      <c r="G133">
        <v>25</v>
      </c>
      <c r="H133" t="s">
        <v>1381</v>
      </c>
      <c r="I133" s="13">
        <v>46217</v>
      </c>
      <c r="K133">
        <v>98391304</v>
      </c>
      <c r="L133">
        <v>393565217</v>
      </c>
      <c r="M133">
        <v>100</v>
      </c>
      <c r="N133" t="s">
        <v>1284</v>
      </c>
      <c r="O133" t="s">
        <v>1366</v>
      </c>
    </row>
    <row r="134" spans="1:15" x14ac:dyDescent="0.35">
      <c r="A134">
        <v>34</v>
      </c>
      <c r="B134" t="s">
        <v>40</v>
      </c>
      <c r="C134">
        <v>0</v>
      </c>
      <c r="D134" t="s">
        <v>1220</v>
      </c>
      <c r="E134" t="s">
        <v>1344</v>
      </c>
      <c r="F134" t="b">
        <v>0</v>
      </c>
      <c r="G134">
        <v>13</v>
      </c>
      <c r="I134" s="13"/>
      <c r="K134">
        <v>0</v>
      </c>
      <c r="L134">
        <v>0</v>
      </c>
      <c r="M134">
        <v>50</v>
      </c>
      <c r="N134" t="s">
        <v>1286</v>
      </c>
      <c r="O134" t="s">
        <v>1368</v>
      </c>
    </row>
    <row r="135" spans="1:15" x14ac:dyDescent="0.35">
      <c r="A135">
        <v>34</v>
      </c>
      <c r="B135" t="s">
        <v>40</v>
      </c>
      <c r="C135">
        <v>0</v>
      </c>
      <c r="D135" t="s">
        <v>1220</v>
      </c>
      <c r="E135" t="s">
        <v>1344</v>
      </c>
      <c r="F135" t="b">
        <v>1</v>
      </c>
      <c r="G135">
        <v>12</v>
      </c>
      <c r="H135" t="s">
        <v>1381</v>
      </c>
      <c r="I135" s="13">
        <v>46217</v>
      </c>
      <c r="K135">
        <v>0</v>
      </c>
      <c r="L135">
        <v>0</v>
      </c>
      <c r="M135">
        <v>50</v>
      </c>
      <c r="N135" t="s">
        <v>1285</v>
      </c>
      <c r="O135" t="s">
        <v>1367</v>
      </c>
    </row>
    <row r="136" spans="1:15" x14ac:dyDescent="0.35">
      <c r="A136">
        <v>34</v>
      </c>
      <c r="B136" t="s">
        <v>40</v>
      </c>
      <c r="C136">
        <v>0</v>
      </c>
      <c r="D136" t="s">
        <v>1220</v>
      </c>
      <c r="E136" t="s">
        <v>1344</v>
      </c>
      <c r="F136" t="b">
        <v>0</v>
      </c>
      <c r="G136">
        <v>13</v>
      </c>
      <c r="I136" s="13"/>
      <c r="K136">
        <v>0</v>
      </c>
      <c r="L136">
        <v>0</v>
      </c>
      <c r="M136">
        <v>50</v>
      </c>
      <c r="N136" t="s">
        <v>1287</v>
      </c>
      <c r="O136" t="s">
        <v>1369</v>
      </c>
    </row>
    <row r="137" spans="1:15" x14ac:dyDescent="0.35">
      <c r="A137">
        <v>34</v>
      </c>
      <c r="B137" t="s">
        <v>40</v>
      </c>
      <c r="C137">
        <v>0</v>
      </c>
      <c r="D137" t="s">
        <v>1220</v>
      </c>
      <c r="E137" t="s">
        <v>1344</v>
      </c>
      <c r="F137" t="b">
        <v>1</v>
      </c>
      <c r="G137">
        <v>12</v>
      </c>
      <c r="H137" t="s">
        <v>1381</v>
      </c>
      <c r="I137" s="13">
        <v>46217</v>
      </c>
      <c r="K137">
        <v>0</v>
      </c>
      <c r="L137">
        <v>0</v>
      </c>
      <c r="M137">
        <v>50</v>
      </c>
      <c r="N137" t="s">
        <v>1284</v>
      </c>
      <c r="O137" t="s">
        <v>1366</v>
      </c>
    </row>
    <row r="138" spans="1:15" x14ac:dyDescent="0.35">
      <c r="A138">
        <v>35</v>
      </c>
      <c r="B138" t="s">
        <v>40</v>
      </c>
      <c r="C138">
        <v>0</v>
      </c>
      <c r="D138" t="s">
        <v>1220</v>
      </c>
      <c r="E138" t="s">
        <v>1345</v>
      </c>
      <c r="F138" t="b">
        <v>1</v>
      </c>
      <c r="G138">
        <v>31</v>
      </c>
      <c r="H138" t="s">
        <v>1381</v>
      </c>
      <c r="I138" s="13">
        <v>46217</v>
      </c>
      <c r="K138">
        <v>0</v>
      </c>
      <c r="L138">
        <v>0</v>
      </c>
      <c r="M138">
        <v>125</v>
      </c>
      <c r="N138" t="s">
        <v>1284</v>
      </c>
      <c r="O138" t="s">
        <v>1366</v>
      </c>
    </row>
    <row r="139" spans="1:15" x14ac:dyDescent="0.35">
      <c r="A139">
        <v>35</v>
      </c>
      <c r="B139" t="s">
        <v>40</v>
      </c>
      <c r="C139">
        <v>0</v>
      </c>
      <c r="D139" t="s">
        <v>1220</v>
      </c>
      <c r="E139" t="s">
        <v>1345</v>
      </c>
      <c r="F139" t="b">
        <v>1</v>
      </c>
      <c r="G139">
        <v>31</v>
      </c>
      <c r="H139" t="s">
        <v>1381</v>
      </c>
      <c r="I139" s="13">
        <v>46217</v>
      </c>
      <c r="K139">
        <v>0</v>
      </c>
      <c r="L139">
        <v>0</v>
      </c>
      <c r="M139">
        <v>125</v>
      </c>
      <c r="N139" t="s">
        <v>1285</v>
      </c>
      <c r="O139" t="s">
        <v>1367</v>
      </c>
    </row>
    <row r="140" spans="1:15" x14ac:dyDescent="0.35">
      <c r="A140">
        <v>35</v>
      </c>
      <c r="B140" t="s">
        <v>40</v>
      </c>
      <c r="C140">
        <v>0</v>
      </c>
      <c r="D140" t="s">
        <v>1220</v>
      </c>
      <c r="E140" t="s">
        <v>1345</v>
      </c>
      <c r="F140" t="b">
        <v>0</v>
      </c>
      <c r="G140">
        <v>31</v>
      </c>
      <c r="I140" s="13"/>
      <c r="K140">
        <v>0</v>
      </c>
      <c r="L140">
        <v>0</v>
      </c>
      <c r="M140">
        <v>125</v>
      </c>
      <c r="N140" t="s">
        <v>1286</v>
      </c>
      <c r="O140" t="s">
        <v>1368</v>
      </c>
    </row>
    <row r="141" spans="1:15" x14ac:dyDescent="0.35">
      <c r="A141">
        <v>35</v>
      </c>
      <c r="B141" t="s">
        <v>40</v>
      </c>
      <c r="C141">
        <v>0</v>
      </c>
      <c r="D141" t="s">
        <v>1220</v>
      </c>
      <c r="E141" t="s">
        <v>1345</v>
      </c>
      <c r="F141" t="b">
        <v>0</v>
      </c>
      <c r="G141">
        <v>32</v>
      </c>
      <c r="I141" s="13"/>
      <c r="K141">
        <v>0</v>
      </c>
      <c r="L141">
        <v>0</v>
      </c>
      <c r="M141">
        <v>125</v>
      </c>
      <c r="N141" t="s">
        <v>1287</v>
      </c>
      <c r="O141" t="s">
        <v>1369</v>
      </c>
    </row>
    <row r="142" spans="1:15" x14ac:dyDescent="0.35">
      <c r="A142">
        <v>36</v>
      </c>
      <c r="B142" t="s">
        <v>40</v>
      </c>
      <c r="C142">
        <v>2</v>
      </c>
      <c r="D142" t="s">
        <v>1220</v>
      </c>
      <c r="E142" t="s">
        <v>308</v>
      </c>
      <c r="F142" t="b">
        <v>1</v>
      </c>
      <c r="G142">
        <v>0</v>
      </c>
      <c r="H142" t="s">
        <v>1381</v>
      </c>
      <c r="I142" s="13">
        <v>46217</v>
      </c>
      <c r="K142">
        <v>19678261</v>
      </c>
      <c r="L142">
        <v>78713043</v>
      </c>
      <c r="M142">
        <v>1</v>
      </c>
      <c r="N142" t="s">
        <v>1284</v>
      </c>
      <c r="O142" t="s">
        <v>1366</v>
      </c>
    </row>
    <row r="143" spans="1:15" x14ac:dyDescent="0.35">
      <c r="A143">
        <v>36</v>
      </c>
      <c r="B143" t="s">
        <v>40</v>
      </c>
      <c r="C143">
        <v>2</v>
      </c>
      <c r="D143" t="s">
        <v>1220</v>
      </c>
      <c r="E143" t="s">
        <v>308</v>
      </c>
      <c r="F143" t="b">
        <v>1</v>
      </c>
      <c r="G143">
        <v>0</v>
      </c>
      <c r="H143" t="s">
        <v>1381</v>
      </c>
      <c r="I143" s="13">
        <v>46217</v>
      </c>
      <c r="K143">
        <v>39356522</v>
      </c>
      <c r="L143">
        <v>78713043</v>
      </c>
      <c r="M143">
        <v>1</v>
      </c>
      <c r="N143" t="s">
        <v>1285</v>
      </c>
      <c r="O143" t="s">
        <v>1367</v>
      </c>
    </row>
    <row r="144" spans="1:15" x14ac:dyDescent="0.35">
      <c r="A144">
        <v>36</v>
      </c>
      <c r="B144" t="s">
        <v>40</v>
      </c>
      <c r="C144">
        <v>0</v>
      </c>
      <c r="D144" t="s">
        <v>1220</v>
      </c>
      <c r="E144" t="s">
        <v>308</v>
      </c>
      <c r="F144" t="b">
        <v>0</v>
      </c>
      <c r="G144">
        <v>0</v>
      </c>
      <c r="I144" s="13"/>
      <c r="K144">
        <v>0</v>
      </c>
      <c r="L144">
        <v>0</v>
      </c>
      <c r="M144">
        <v>1</v>
      </c>
      <c r="N144" t="s">
        <v>1286</v>
      </c>
      <c r="O144" t="s">
        <v>1368</v>
      </c>
    </row>
    <row r="145" spans="1:15" x14ac:dyDescent="0.35">
      <c r="A145">
        <v>36</v>
      </c>
      <c r="B145" t="s">
        <v>40</v>
      </c>
      <c r="C145">
        <v>0</v>
      </c>
      <c r="D145" t="s">
        <v>1220</v>
      </c>
      <c r="E145" t="s">
        <v>308</v>
      </c>
      <c r="F145" t="b">
        <v>0</v>
      </c>
      <c r="G145">
        <v>1</v>
      </c>
      <c r="I145" s="13"/>
      <c r="K145">
        <v>0</v>
      </c>
      <c r="L145">
        <v>0</v>
      </c>
      <c r="M145">
        <v>1</v>
      </c>
      <c r="N145" t="s">
        <v>1287</v>
      </c>
      <c r="O145" t="s">
        <v>1369</v>
      </c>
    </row>
    <row r="146" spans="1:15" x14ac:dyDescent="0.35">
      <c r="A146">
        <v>37</v>
      </c>
      <c r="B146" t="s">
        <v>40</v>
      </c>
      <c r="C146">
        <v>0</v>
      </c>
      <c r="D146" t="s">
        <v>1220</v>
      </c>
      <c r="E146" t="s">
        <v>309</v>
      </c>
      <c r="F146" t="b">
        <v>0</v>
      </c>
      <c r="G146">
        <v>1</v>
      </c>
      <c r="I146" s="13"/>
      <c r="K146">
        <v>0</v>
      </c>
      <c r="L146">
        <v>0</v>
      </c>
      <c r="M146">
        <v>1</v>
      </c>
      <c r="N146" t="s">
        <v>1287</v>
      </c>
      <c r="O146" t="s">
        <v>1369</v>
      </c>
    </row>
    <row r="147" spans="1:15" x14ac:dyDescent="0.35">
      <c r="A147">
        <v>37</v>
      </c>
      <c r="B147" t="s">
        <v>40</v>
      </c>
      <c r="C147">
        <v>0</v>
      </c>
      <c r="D147" t="s">
        <v>1220</v>
      </c>
      <c r="E147" t="s">
        <v>309</v>
      </c>
      <c r="F147" t="b">
        <v>1</v>
      </c>
      <c r="G147">
        <v>0</v>
      </c>
      <c r="H147" t="s">
        <v>1381</v>
      </c>
      <c r="I147" s="13">
        <v>46217</v>
      </c>
      <c r="K147">
        <v>0</v>
      </c>
      <c r="L147">
        <v>0</v>
      </c>
      <c r="M147">
        <v>1</v>
      </c>
      <c r="N147" t="s">
        <v>1284</v>
      </c>
      <c r="O147" t="s">
        <v>1366</v>
      </c>
    </row>
    <row r="148" spans="1:15" x14ac:dyDescent="0.35">
      <c r="A148">
        <v>37</v>
      </c>
      <c r="B148" t="s">
        <v>40</v>
      </c>
      <c r="C148">
        <v>0</v>
      </c>
      <c r="D148" t="s">
        <v>1220</v>
      </c>
      <c r="E148" t="s">
        <v>309</v>
      </c>
      <c r="F148" t="b">
        <v>1</v>
      </c>
      <c r="G148">
        <v>0</v>
      </c>
      <c r="H148" t="s">
        <v>1381</v>
      </c>
      <c r="I148" s="13">
        <v>46217</v>
      </c>
      <c r="K148">
        <v>0</v>
      </c>
      <c r="L148">
        <v>0</v>
      </c>
      <c r="M148">
        <v>1</v>
      </c>
      <c r="N148" t="s">
        <v>1285</v>
      </c>
      <c r="O148" t="s">
        <v>1367</v>
      </c>
    </row>
    <row r="149" spans="1:15" x14ac:dyDescent="0.35">
      <c r="A149">
        <v>37</v>
      </c>
      <c r="B149" t="s">
        <v>40</v>
      </c>
      <c r="C149">
        <v>0</v>
      </c>
      <c r="D149" t="s">
        <v>1220</v>
      </c>
      <c r="E149" t="s">
        <v>309</v>
      </c>
      <c r="F149" t="b">
        <v>0</v>
      </c>
      <c r="G149">
        <v>0</v>
      </c>
      <c r="I149" s="13"/>
      <c r="K149">
        <v>0</v>
      </c>
      <c r="L149">
        <v>0</v>
      </c>
      <c r="M149">
        <v>1</v>
      </c>
      <c r="N149" t="s">
        <v>1286</v>
      </c>
      <c r="O149" t="s">
        <v>1368</v>
      </c>
    </row>
    <row r="150" spans="1:15" x14ac:dyDescent="0.35">
      <c r="A150">
        <v>38</v>
      </c>
      <c r="B150" t="s">
        <v>40</v>
      </c>
      <c r="C150">
        <v>0</v>
      </c>
      <c r="D150" t="s">
        <v>1220</v>
      </c>
      <c r="E150" t="s">
        <v>310</v>
      </c>
      <c r="F150" t="b">
        <v>0</v>
      </c>
      <c r="G150">
        <v>4</v>
      </c>
      <c r="I150" s="13"/>
      <c r="K150">
        <v>0</v>
      </c>
      <c r="L150">
        <v>0</v>
      </c>
      <c r="M150">
        <v>15</v>
      </c>
      <c r="N150" t="s">
        <v>1287</v>
      </c>
      <c r="O150" t="s">
        <v>1369</v>
      </c>
    </row>
    <row r="151" spans="1:15" x14ac:dyDescent="0.35">
      <c r="A151">
        <v>38</v>
      </c>
      <c r="B151" t="s">
        <v>40</v>
      </c>
      <c r="C151">
        <v>6</v>
      </c>
      <c r="D151" t="s">
        <v>1220</v>
      </c>
      <c r="E151" t="s">
        <v>310</v>
      </c>
      <c r="F151" t="b">
        <v>1</v>
      </c>
      <c r="G151">
        <v>4</v>
      </c>
      <c r="H151" t="s">
        <v>1381</v>
      </c>
      <c r="I151" s="13">
        <v>46217</v>
      </c>
      <c r="K151">
        <v>3153018700</v>
      </c>
      <c r="L151">
        <v>10888767118</v>
      </c>
      <c r="M151">
        <v>15</v>
      </c>
      <c r="N151" t="s">
        <v>1285</v>
      </c>
      <c r="O151" t="s">
        <v>1367</v>
      </c>
    </row>
    <row r="152" spans="1:15" x14ac:dyDescent="0.35">
      <c r="A152">
        <v>38</v>
      </c>
      <c r="B152" t="s">
        <v>40</v>
      </c>
      <c r="C152">
        <v>0</v>
      </c>
      <c r="D152" t="s">
        <v>1220</v>
      </c>
      <c r="E152" t="s">
        <v>310</v>
      </c>
      <c r="F152" t="b">
        <v>0</v>
      </c>
      <c r="G152">
        <v>4</v>
      </c>
      <c r="I152" s="13"/>
      <c r="K152">
        <v>0</v>
      </c>
      <c r="L152">
        <v>0</v>
      </c>
      <c r="M152">
        <v>15</v>
      </c>
      <c r="N152" t="s">
        <v>1286</v>
      </c>
      <c r="O152" t="s">
        <v>1368</v>
      </c>
    </row>
    <row r="153" spans="1:15" x14ac:dyDescent="0.35">
      <c r="A153">
        <v>38</v>
      </c>
      <c r="B153" t="s">
        <v>40</v>
      </c>
      <c r="C153">
        <v>7</v>
      </c>
      <c r="D153" t="s">
        <v>1220</v>
      </c>
      <c r="E153" t="s">
        <v>310</v>
      </c>
      <c r="F153" t="b">
        <v>1</v>
      </c>
      <c r="G153">
        <v>3</v>
      </c>
      <c r="H153" t="s">
        <v>1381</v>
      </c>
      <c r="I153" s="13">
        <v>46217</v>
      </c>
      <c r="K153">
        <v>1750211308</v>
      </c>
      <c r="L153">
        <v>10888767118</v>
      </c>
      <c r="M153">
        <v>15</v>
      </c>
      <c r="N153" t="s">
        <v>1284</v>
      </c>
      <c r="O153" t="s">
        <v>1366</v>
      </c>
    </row>
    <row r="154" spans="1:15" x14ac:dyDescent="0.35">
      <c r="A154">
        <v>39</v>
      </c>
      <c r="B154" t="s">
        <v>40</v>
      </c>
      <c r="C154">
        <v>0</v>
      </c>
      <c r="D154" t="s">
        <v>1220</v>
      </c>
      <c r="E154" t="s">
        <v>311</v>
      </c>
      <c r="F154" t="b">
        <v>1</v>
      </c>
      <c r="G154">
        <v>5</v>
      </c>
      <c r="H154" t="s">
        <v>1381</v>
      </c>
      <c r="I154" s="13">
        <v>46217</v>
      </c>
      <c r="K154">
        <v>0</v>
      </c>
      <c r="L154">
        <v>157426087</v>
      </c>
      <c r="M154">
        <v>21</v>
      </c>
      <c r="N154" t="s">
        <v>1284</v>
      </c>
      <c r="O154" t="s">
        <v>1366</v>
      </c>
    </row>
    <row r="155" spans="1:15" x14ac:dyDescent="0.35">
      <c r="A155">
        <v>39</v>
      </c>
      <c r="B155" t="s">
        <v>40</v>
      </c>
      <c r="C155">
        <v>8</v>
      </c>
      <c r="D155" t="s">
        <v>1220</v>
      </c>
      <c r="E155" t="s">
        <v>311</v>
      </c>
      <c r="F155" t="b">
        <v>1</v>
      </c>
      <c r="G155">
        <v>5</v>
      </c>
      <c r="H155" t="s">
        <v>1381</v>
      </c>
      <c r="I155" s="13">
        <v>46217</v>
      </c>
      <c r="K155">
        <v>78713043</v>
      </c>
      <c r="L155">
        <v>157426087</v>
      </c>
      <c r="M155">
        <v>21</v>
      </c>
      <c r="N155" t="s">
        <v>1285</v>
      </c>
      <c r="O155" t="s">
        <v>1367</v>
      </c>
    </row>
    <row r="156" spans="1:15" x14ac:dyDescent="0.35">
      <c r="A156">
        <v>39</v>
      </c>
      <c r="B156" t="s">
        <v>40</v>
      </c>
      <c r="C156">
        <v>0</v>
      </c>
      <c r="D156" t="s">
        <v>1220</v>
      </c>
      <c r="E156" t="s">
        <v>311</v>
      </c>
      <c r="F156" t="b">
        <v>0</v>
      </c>
      <c r="G156">
        <v>5</v>
      </c>
      <c r="I156" s="13"/>
      <c r="K156">
        <v>0</v>
      </c>
      <c r="L156">
        <v>0</v>
      </c>
      <c r="M156">
        <v>21</v>
      </c>
      <c r="N156" t="s">
        <v>1286</v>
      </c>
      <c r="O156" t="s">
        <v>1368</v>
      </c>
    </row>
    <row r="157" spans="1:15" x14ac:dyDescent="0.35">
      <c r="A157">
        <v>39</v>
      </c>
      <c r="B157" t="s">
        <v>40</v>
      </c>
      <c r="C157">
        <v>0</v>
      </c>
      <c r="D157" t="s">
        <v>1220</v>
      </c>
      <c r="E157" t="s">
        <v>311</v>
      </c>
      <c r="F157" t="b">
        <v>0</v>
      </c>
      <c r="G157">
        <v>6</v>
      </c>
      <c r="I157" s="13"/>
      <c r="K157">
        <v>0</v>
      </c>
      <c r="L157">
        <v>0</v>
      </c>
      <c r="M157">
        <v>21</v>
      </c>
      <c r="N157" t="s">
        <v>1287</v>
      </c>
      <c r="O157" t="s">
        <v>1369</v>
      </c>
    </row>
    <row r="158" spans="1:15" x14ac:dyDescent="0.35">
      <c r="A158">
        <v>40</v>
      </c>
      <c r="B158" t="s">
        <v>40</v>
      </c>
      <c r="C158">
        <v>52</v>
      </c>
      <c r="D158" t="s">
        <v>1220</v>
      </c>
      <c r="E158" t="s">
        <v>312</v>
      </c>
      <c r="F158" t="b">
        <v>1</v>
      </c>
      <c r="G158">
        <v>13</v>
      </c>
      <c r="H158" t="s">
        <v>1381</v>
      </c>
      <c r="I158" s="13">
        <v>46217</v>
      </c>
      <c r="K158">
        <v>137500000</v>
      </c>
      <c r="L158">
        <v>550000000</v>
      </c>
      <c r="M158">
        <v>52</v>
      </c>
      <c r="N158" t="s">
        <v>1284</v>
      </c>
      <c r="O158" t="s">
        <v>1366</v>
      </c>
    </row>
    <row r="159" spans="1:15" x14ac:dyDescent="0.35">
      <c r="A159">
        <v>40</v>
      </c>
      <c r="B159" t="s">
        <v>40</v>
      </c>
      <c r="C159">
        <v>52</v>
      </c>
      <c r="D159" t="s">
        <v>1220</v>
      </c>
      <c r="E159" t="s">
        <v>312</v>
      </c>
      <c r="F159" t="b">
        <v>1</v>
      </c>
      <c r="G159">
        <v>13</v>
      </c>
      <c r="H159" t="s">
        <v>1381</v>
      </c>
      <c r="I159" s="13">
        <v>46217</v>
      </c>
      <c r="K159">
        <v>0</v>
      </c>
      <c r="L159">
        <v>0</v>
      </c>
      <c r="M159">
        <v>52</v>
      </c>
      <c r="N159" t="s">
        <v>1285</v>
      </c>
      <c r="O159" t="s">
        <v>1367</v>
      </c>
    </row>
    <row r="160" spans="1:15" x14ac:dyDescent="0.35">
      <c r="A160">
        <v>40</v>
      </c>
      <c r="B160" t="s">
        <v>40</v>
      </c>
      <c r="C160">
        <v>0</v>
      </c>
      <c r="D160" t="s">
        <v>1220</v>
      </c>
      <c r="E160" t="s">
        <v>312</v>
      </c>
      <c r="F160" t="b">
        <v>0</v>
      </c>
      <c r="G160">
        <v>13</v>
      </c>
      <c r="I160" s="13"/>
      <c r="K160">
        <v>0</v>
      </c>
      <c r="L160">
        <v>0</v>
      </c>
      <c r="M160">
        <v>52</v>
      </c>
      <c r="N160" t="s">
        <v>1286</v>
      </c>
      <c r="O160" t="s">
        <v>1368</v>
      </c>
    </row>
    <row r="161" spans="1:15" x14ac:dyDescent="0.35">
      <c r="A161">
        <v>40</v>
      </c>
      <c r="B161" t="s">
        <v>40</v>
      </c>
      <c r="C161">
        <v>0</v>
      </c>
      <c r="D161" t="s">
        <v>1220</v>
      </c>
      <c r="E161" t="s">
        <v>312</v>
      </c>
      <c r="F161" t="b">
        <v>0</v>
      </c>
      <c r="G161">
        <v>13</v>
      </c>
      <c r="I161" s="13"/>
      <c r="K161">
        <v>0</v>
      </c>
      <c r="L161">
        <v>0</v>
      </c>
      <c r="M161">
        <v>52</v>
      </c>
      <c r="N161" t="s">
        <v>1287</v>
      </c>
      <c r="O161" t="s">
        <v>1369</v>
      </c>
    </row>
    <row r="162" spans="1:15" x14ac:dyDescent="0.35">
      <c r="A162">
        <v>41</v>
      </c>
      <c r="B162" t="s">
        <v>40</v>
      </c>
      <c r="C162">
        <v>0</v>
      </c>
      <c r="D162" t="s">
        <v>1220</v>
      </c>
      <c r="E162" t="s">
        <v>1347</v>
      </c>
      <c r="F162" t="b">
        <v>0</v>
      </c>
      <c r="G162">
        <v>5</v>
      </c>
      <c r="I162" s="13"/>
      <c r="K162">
        <v>0</v>
      </c>
      <c r="L162">
        <v>0</v>
      </c>
      <c r="M162">
        <v>17</v>
      </c>
      <c r="N162" t="s">
        <v>1287</v>
      </c>
      <c r="O162" t="s">
        <v>1369</v>
      </c>
    </row>
    <row r="163" spans="1:15" x14ac:dyDescent="0.35">
      <c r="A163">
        <v>41</v>
      </c>
      <c r="B163" t="s">
        <v>40</v>
      </c>
      <c r="C163">
        <v>0</v>
      </c>
      <c r="D163" t="s">
        <v>1220</v>
      </c>
      <c r="E163" t="s">
        <v>1347</v>
      </c>
      <c r="F163" t="b">
        <v>0</v>
      </c>
      <c r="G163">
        <v>4</v>
      </c>
      <c r="I163" s="13"/>
      <c r="K163">
        <v>0</v>
      </c>
      <c r="L163">
        <v>0</v>
      </c>
      <c r="M163">
        <v>17</v>
      </c>
      <c r="N163" t="s">
        <v>1286</v>
      </c>
      <c r="O163" t="s">
        <v>1368</v>
      </c>
    </row>
    <row r="164" spans="1:15" x14ac:dyDescent="0.35">
      <c r="A164">
        <v>41</v>
      </c>
      <c r="B164" t="s">
        <v>40</v>
      </c>
      <c r="C164">
        <v>52</v>
      </c>
      <c r="D164" t="s">
        <v>1220</v>
      </c>
      <c r="E164" t="s">
        <v>1347</v>
      </c>
      <c r="F164" t="b">
        <v>1</v>
      </c>
      <c r="G164">
        <v>4</v>
      </c>
      <c r="H164" t="s">
        <v>1381</v>
      </c>
      <c r="I164" s="13">
        <v>46217</v>
      </c>
      <c r="K164">
        <v>400060947</v>
      </c>
      <c r="L164">
        <v>658760947</v>
      </c>
      <c r="M164">
        <v>17</v>
      </c>
      <c r="N164" t="s">
        <v>1285</v>
      </c>
      <c r="O164" t="s">
        <v>1367</v>
      </c>
    </row>
    <row r="165" spans="1:15" x14ac:dyDescent="0.35">
      <c r="A165">
        <v>41</v>
      </c>
      <c r="B165" t="s">
        <v>40</v>
      </c>
      <c r="C165">
        <v>0</v>
      </c>
      <c r="D165" t="s">
        <v>1220</v>
      </c>
      <c r="E165" t="s">
        <v>1347</v>
      </c>
      <c r="F165" t="b">
        <v>1</v>
      </c>
      <c r="G165">
        <v>4</v>
      </c>
      <c r="H165" t="s">
        <v>1381</v>
      </c>
      <c r="I165" s="13">
        <v>46217</v>
      </c>
      <c r="K165">
        <v>258700000</v>
      </c>
      <c r="L165">
        <v>658760947</v>
      </c>
      <c r="M165">
        <v>17</v>
      </c>
      <c r="N165" t="s">
        <v>1284</v>
      </c>
      <c r="O165" t="s">
        <v>1366</v>
      </c>
    </row>
    <row r="166" spans="1:15" x14ac:dyDescent="0.35">
      <c r="A166">
        <v>42</v>
      </c>
      <c r="B166" t="s">
        <v>40</v>
      </c>
      <c r="C166">
        <v>18</v>
      </c>
      <c r="D166" t="s">
        <v>1220</v>
      </c>
      <c r="E166" t="s">
        <v>314</v>
      </c>
      <c r="F166" t="b">
        <v>1</v>
      </c>
      <c r="G166">
        <v>8</v>
      </c>
      <c r="H166" t="s">
        <v>1381</v>
      </c>
      <c r="I166" s="13">
        <v>46217</v>
      </c>
      <c r="K166">
        <v>0</v>
      </c>
      <c r="L166">
        <v>0</v>
      </c>
      <c r="M166">
        <v>35</v>
      </c>
      <c r="N166" t="s">
        <v>1284</v>
      </c>
      <c r="O166" t="s">
        <v>1366</v>
      </c>
    </row>
    <row r="167" spans="1:15" x14ac:dyDescent="0.35">
      <c r="A167">
        <v>42</v>
      </c>
      <c r="B167" t="s">
        <v>40</v>
      </c>
      <c r="C167">
        <v>14</v>
      </c>
      <c r="D167" t="s">
        <v>1220</v>
      </c>
      <c r="E167" t="s">
        <v>314</v>
      </c>
      <c r="F167" t="b">
        <v>1</v>
      </c>
      <c r="G167">
        <v>9</v>
      </c>
      <c r="H167" t="s">
        <v>1381</v>
      </c>
      <c r="I167" s="13">
        <v>46217</v>
      </c>
      <c r="K167">
        <v>0</v>
      </c>
      <c r="L167">
        <v>0</v>
      </c>
      <c r="M167">
        <v>35</v>
      </c>
      <c r="N167" t="s">
        <v>1285</v>
      </c>
      <c r="O167" t="s">
        <v>1367</v>
      </c>
    </row>
    <row r="168" spans="1:15" x14ac:dyDescent="0.35">
      <c r="A168">
        <v>42</v>
      </c>
      <c r="B168" t="s">
        <v>40</v>
      </c>
      <c r="C168">
        <v>0</v>
      </c>
      <c r="D168" t="s">
        <v>1220</v>
      </c>
      <c r="E168" t="s">
        <v>314</v>
      </c>
      <c r="F168" t="b">
        <v>0</v>
      </c>
      <c r="G168">
        <v>9</v>
      </c>
      <c r="I168" s="13"/>
      <c r="K168">
        <v>0</v>
      </c>
      <c r="L168">
        <v>0</v>
      </c>
      <c r="M168">
        <v>35</v>
      </c>
      <c r="N168" t="s">
        <v>1286</v>
      </c>
      <c r="O168" t="s">
        <v>1368</v>
      </c>
    </row>
    <row r="169" spans="1:15" x14ac:dyDescent="0.35">
      <c r="A169">
        <v>42</v>
      </c>
      <c r="B169" t="s">
        <v>40</v>
      </c>
      <c r="C169">
        <v>0</v>
      </c>
      <c r="D169" t="s">
        <v>1220</v>
      </c>
      <c r="E169" t="s">
        <v>314</v>
      </c>
      <c r="F169" t="b">
        <v>0</v>
      </c>
      <c r="G169">
        <v>9</v>
      </c>
      <c r="I169" s="13"/>
      <c r="K169">
        <v>0</v>
      </c>
      <c r="L169">
        <v>0</v>
      </c>
      <c r="M169">
        <v>35</v>
      </c>
      <c r="N169" t="s">
        <v>1287</v>
      </c>
      <c r="O169" t="s">
        <v>1369</v>
      </c>
    </row>
    <row r="170" spans="1:15" x14ac:dyDescent="0.35">
      <c r="A170">
        <v>43</v>
      </c>
      <c r="B170" t="s">
        <v>40</v>
      </c>
      <c r="C170">
        <v>0</v>
      </c>
      <c r="D170" t="s">
        <v>1220</v>
      </c>
      <c r="E170" t="s">
        <v>315</v>
      </c>
      <c r="F170" t="b">
        <v>1</v>
      </c>
      <c r="G170">
        <v>0</v>
      </c>
      <c r="H170" t="s">
        <v>1381</v>
      </c>
      <c r="I170" s="13">
        <v>46217</v>
      </c>
      <c r="K170">
        <v>0</v>
      </c>
      <c r="L170">
        <v>0</v>
      </c>
      <c r="M170">
        <v>2</v>
      </c>
      <c r="N170" t="s">
        <v>1284</v>
      </c>
      <c r="O170" t="s">
        <v>1366</v>
      </c>
    </row>
    <row r="171" spans="1:15" x14ac:dyDescent="0.35">
      <c r="A171">
        <v>43</v>
      </c>
      <c r="B171" t="s">
        <v>40</v>
      </c>
      <c r="C171">
        <v>0</v>
      </c>
      <c r="D171" t="s">
        <v>1220</v>
      </c>
      <c r="E171" t="s">
        <v>315</v>
      </c>
      <c r="F171" t="b">
        <v>1</v>
      </c>
      <c r="G171">
        <v>0</v>
      </c>
      <c r="H171" t="s">
        <v>1381</v>
      </c>
      <c r="I171" s="13">
        <v>46217</v>
      </c>
      <c r="K171">
        <v>0</v>
      </c>
      <c r="L171">
        <v>0</v>
      </c>
      <c r="M171">
        <v>2</v>
      </c>
      <c r="N171" t="s">
        <v>1285</v>
      </c>
      <c r="O171" t="s">
        <v>1367</v>
      </c>
    </row>
    <row r="172" spans="1:15" x14ac:dyDescent="0.35">
      <c r="A172">
        <v>43</v>
      </c>
      <c r="B172" t="s">
        <v>40</v>
      </c>
      <c r="C172">
        <v>0</v>
      </c>
      <c r="D172" t="s">
        <v>1220</v>
      </c>
      <c r="E172" t="s">
        <v>315</v>
      </c>
      <c r="F172" t="b">
        <v>0</v>
      </c>
      <c r="G172">
        <v>1</v>
      </c>
      <c r="I172" s="13"/>
      <c r="K172">
        <v>0</v>
      </c>
      <c r="L172">
        <v>0</v>
      </c>
      <c r="M172">
        <v>2</v>
      </c>
      <c r="N172" t="s">
        <v>1287</v>
      </c>
      <c r="O172" t="s">
        <v>1369</v>
      </c>
    </row>
    <row r="173" spans="1:15" x14ac:dyDescent="0.35">
      <c r="A173">
        <v>43</v>
      </c>
      <c r="B173" t="s">
        <v>40</v>
      </c>
      <c r="C173">
        <v>0</v>
      </c>
      <c r="D173" t="s">
        <v>1220</v>
      </c>
      <c r="E173" t="s">
        <v>315</v>
      </c>
      <c r="F173" t="b">
        <v>0</v>
      </c>
      <c r="G173">
        <v>1</v>
      </c>
      <c r="I173" s="13"/>
      <c r="K173">
        <v>0</v>
      </c>
      <c r="L173">
        <v>0</v>
      </c>
      <c r="M173">
        <v>2</v>
      </c>
      <c r="N173" t="s">
        <v>1286</v>
      </c>
      <c r="O173" t="s">
        <v>1368</v>
      </c>
    </row>
    <row r="174" spans="1:15" x14ac:dyDescent="0.35">
      <c r="A174">
        <v>44</v>
      </c>
      <c r="B174" t="s">
        <v>40</v>
      </c>
      <c r="C174">
        <v>0</v>
      </c>
      <c r="D174" t="s">
        <v>1220</v>
      </c>
      <c r="E174" t="s">
        <v>316</v>
      </c>
      <c r="F174" t="b">
        <v>0</v>
      </c>
      <c r="G174">
        <v>1</v>
      </c>
      <c r="I174" s="13"/>
      <c r="K174">
        <v>0</v>
      </c>
      <c r="L174">
        <v>0</v>
      </c>
      <c r="M174">
        <v>2</v>
      </c>
      <c r="N174" t="s">
        <v>1287</v>
      </c>
      <c r="O174" t="s">
        <v>1369</v>
      </c>
    </row>
    <row r="175" spans="1:15" x14ac:dyDescent="0.35">
      <c r="A175">
        <v>44</v>
      </c>
      <c r="B175" t="s">
        <v>40</v>
      </c>
      <c r="C175">
        <v>0</v>
      </c>
      <c r="D175" t="s">
        <v>1220</v>
      </c>
      <c r="E175" t="s">
        <v>316</v>
      </c>
      <c r="F175" t="b">
        <v>0</v>
      </c>
      <c r="G175">
        <v>1</v>
      </c>
      <c r="I175" s="13"/>
      <c r="K175">
        <v>0</v>
      </c>
      <c r="L175">
        <v>0</v>
      </c>
      <c r="M175">
        <v>2</v>
      </c>
      <c r="N175" t="s">
        <v>1286</v>
      </c>
      <c r="O175" t="s">
        <v>1368</v>
      </c>
    </row>
    <row r="176" spans="1:15" x14ac:dyDescent="0.35">
      <c r="A176">
        <v>44</v>
      </c>
      <c r="B176" t="s">
        <v>40</v>
      </c>
      <c r="C176">
        <v>0</v>
      </c>
      <c r="D176" t="s">
        <v>1220</v>
      </c>
      <c r="E176" t="s">
        <v>316</v>
      </c>
      <c r="F176" t="b">
        <v>1</v>
      </c>
      <c r="G176">
        <v>0</v>
      </c>
      <c r="H176" t="s">
        <v>1381</v>
      </c>
      <c r="I176" s="13">
        <v>46217</v>
      </c>
      <c r="K176">
        <v>0</v>
      </c>
      <c r="L176">
        <v>0</v>
      </c>
      <c r="M176">
        <v>2</v>
      </c>
      <c r="N176" t="s">
        <v>1284</v>
      </c>
      <c r="O176" t="s">
        <v>1366</v>
      </c>
    </row>
    <row r="177" spans="1:15" x14ac:dyDescent="0.35">
      <c r="A177">
        <v>44</v>
      </c>
      <c r="B177" t="s">
        <v>40</v>
      </c>
      <c r="C177">
        <v>2</v>
      </c>
      <c r="D177" t="s">
        <v>1220</v>
      </c>
      <c r="E177" t="s">
        <v>316</v>
      </c>
      <c r="F177" t="b">
        <v>1</v>
      </c>
      <c r="G177">
        <v>0</v>
      </c>
      <c r="H177" t="s">
        <v>1381</v>
      </c>
      <c r="I177" s="13">
        <v>46217</v>
      </c>
      <c r="K177">
        <v>0</v>
      </c>
      <c r="L177">
        <v>0</v>
      </c>
      <c r="M177">
        <v>2</v>
      </c>
      <c r="N177" t="s">
        <v>1285</v>
      </c>
      <c r="O177" t="s">
        <v>1367</v>
      </c>
    </row>
    <row r="178" spans="1:15" x14ac:dyDescent="0.35">
      <c r="A178">
        <v>45</v>
      </c>
      <c r="B178" t="s">
        <v>40</v>
      </c>
      <c r="C178">
        <v>0</v>
      </c>
      <c r="D178" t="s">
        <v>1220</v>
      </c>
      <c r="E178" t="s">
        <v>317</v>
      </c>
      <c r="F178" t="b">
        <v>1</v>
      </c>
      <c r="G178">
        <v>0</v>
      </c>
      <c r="H178" t="s">
        <v>1381</v>
      </c>
      <c r="I178" s="13">
        <v>46217</v>
      </c>
      <c r="K178">
        <v>0</v>
      </c>
      <c r="L178">
        <v>0</v>
      </c>
      <c r="M178">
        <v>1</v>
      </c>
      <c r="N178" t="s">
        <v>1284</v>
      </c>
      <c r="O178" t="s">
        <v>1366</v>
      </c>
    </row>
    <row r="179" spans="1:15" x14ac:dyDescent="0.35">
      <c r="A179">
        <v>45</v>
      </c>
      <c r="B179" t="s">
        <v>40</v>
      </c>
      <c r="C179">
        <v>1</v>
      </c>
      <c r="D179" t="s">
        <v>1220</v>
      </c>
      <c r="E179" t="s">
        <v>317</v>
      </c>
      <c r="F179" t="b">
        <v>1</v>
      </c>
      <c r="G179">
        <v>0</v>
      </c>
      <c r="H179" t="s">
        <v>1381</v>
      </c>
      <c r="I179" s="13">
        <v>46217</v>
      </c>
      <c r="K179">
        <v>0</v>
      </c>
      <c r="L179">
        <v>0</v>
      </c>
      <c r="M179">
        <v>1</v>
      </c>
      <c r="N179" t="s">
        <v>1285</v>
      </c>
      <c r="O179" t="s">
        <v>1367</v>
      </c>
    </row>
    <row r="180" spans="1:15" x14ac:dyDescent="0.35">
      <c r="A180">
        <v>45</v>
      </c>
      <c r="B180" t="s">
        <v>40</v>
      </c>
      <c r="C180">
        <v>0</v>
      </c>
      <c r="D180" t="s">
        <v>1220</v>
      </c>
      <c r="E180" t="s">
        <v>317</v>
      </c>
      <c r="F180" t="b">
        <v>0</v>
      </c>
      <c r="G180">
        <v>0</v>
      </c>
      <c r="I180" s="13"/>
      <c r="K180">
        <v>0</v>
      </c>
      <c r="L180">
        <v>0</v>
      </c>
      <c r="M180">
        <v>1</v>
      </c>
      <c r="N180" t="s">
        <v>1286</v>
      </c>
      <c r="O180" t="s">
        <v>1368</v>
      </c>
    </row>
    <row r="181" spans="1:15" x14ac:dyDescent="0.35">
      <c r="A181">
        <v>45</v>
      </c>
      <c r="B181" t="s">
        <v>40</v>
      </c>
      <c r="C181">
        <v>0</v>
      </c>
      <c r="D181" t="s">
        <v>1220</v>
      </c>
      <c r="E181" t="s">
        <v>317</v>
      </c>
      <c r="F181" t="b">
        <v>0</v>
      </c>
      <c r="G181">
        <v>1</v>
      </c>
      <c r="I181" s="13"/>
      <c r="K181">
        <v>0</v>
      </c>
      <c r="L181">
        <v>0</v>
      </c>
      <c r="M181">
        <v>1</v>
      </c>
      <c r="N181" t="s">
        <v>1287</v>
      </c>
      <c r="O181" t="s">
        <v>1369</v>
      </c>
    </row>
    <row r="182" spans="1:15" x14ac:dyDescent="0.35">
      <c r="A182">
        <v>46</v>
      </c>
      <c r="B182" t="s">
        <v>40</v>
      </c>
      <c r="C182">
        <v>0</v>
      </c>
      <c r="D182" t="s">
        <v>1220</v>
      </c>
      <c r="E182" t="s">
        <v>316</v>
      </c>
      <c r="F182" t="b">
        <v>0</v>
      </c>
      <c r="G182">
        <v>0</v>
      </c>
      <c r="I182" s="13"/>
      <c r="K182">
        <v>0</v>
      </c>
      <c r="L182">
        <v>0</v>
      </c>
      <c r="M182">
        <v>1</v>
      </c>
      <c r="N182" t="s">
        <v>1286</v>
      </c>
      <c r="O182" t="s">
        <v>1368</v>
      </c>
    </row>
    <row r="183" spans="1:15" x14ac:dyDescent="0.35">
      <c r="A183">
        <v>46</v>
      </c>
      <c r="B183" t="s">
        <v>40</v>
      </c>
      <c r="C183">
        <v>0</v>
      </c>
      <c r="D183" t="s">
        <v>1220</v>
      </c>
      <c r="E183" t="s">
        <v>316</v>
      </c>
      <c r="F183" t="b">
        <v>1</v>
      </c>
      <c r="G183">
        <v>0</v>
      </c>
      <c r="H183" t="s">
        <v>1381</v>
      </c>
      <c r="I183" s="13">
        <v>46217</v>
      </c>
      <c r="K183">
        <v>0</v>
      </c>
      <c r="L183">
        <v>0</v>
      </c>
      <c r="M183">
        <v>1</v>
      </c>
      <c r="N183" t="s">
        <v>1284</v>
      </c>
      <c r="O183" t="s">
        <v>1366</v>
      </c>
    </row>
    <row r="184" spans="1:15" x14ac:dyDescent="0.35">
      <c r="A184">
        <v>46</v>
      </c>
      <c r="B184" t="s">
        <v>40</v>
      </c>
      <c r="C184">
        <v>0</v>
      </c>
      <c r="D184" t="s">
        <v>1220</v>
      </c>
      <c r="E184" t="s">
        <v>316</v>
      </c>
      <c r="F184" t="b">
        <v>1</v>
      </c>
      <c r="G184">
        <v>0</v>
      </c>
      <c r="H184" t="s">
        <v>1381</v>
      </c>
      <c r="I184" s="13">
        <v>46217</v>
      </c>
      <c r="K184">
        <v>0</v>
      </c>
      <c r="L184">
        <v>0</v>
      </c>
      <c r="M184">
        <v>1</v>
      </c>
      <c r="N184" t="s">
        <v>1285</v>
      </c>
      <c r="O184" t="s">
        <v>1367</v>
      </c>
    </row>
    <row r="185" spans="1:15" x14ac:dyDescent="0.35">
      <c r="A185">
        <v>46</v>
      </c>
      <c r="B185" t="s">
        <v>40</v>
      </c>
      <c r="C185">
        <v>0</v>
      </c>
      <c r="D185" t="s">
        <v>1220</v>
      </c>
      <c r="E185" t="s">
        <v>316</v>
      </c>
      <c r="F185" t="b">
        <v>0</v>
      </c>
      <c r="G185">
        <v>1</v>
      </c>
      <c r="I185" s="13"/>
      <c r="K185">
        <v>0</v>
      </c>
      <c r="L185">
        <v>0</v>
      </c>
      <c r="M185">
        <v>1</v>
      </c>
      <c r="N185" t="s">
        <v>1287</v>
      </c>
      <c r="O185" t="s">
        <v>1369</v>
      </c>
    </row>
    <row r="186" spans="1:15" x14ac:dyDescent="0.35">
      <c r="A186">
        <v>47</v>
      </c>
      <c r="B186" t="s">
        <v>40</v>
      </c>
      <c r="C186">
        <v>0</v>
      </c>
      <c r="D186" t="s">
        <v>1220</v>
      </c>
      <c r="E186" t="s">
        <v>318</v>
      </c>
      <c r="F186" t="b">
        <v>1</v>
      </c>
      <c r="G186">
        <v>1</v>
      </c>
      <c r="H186" t="s">
        <v>1381</v>
      </c>
      <c r="I186" s="13">
        <v>46217</v>
      </c>
      <c r="K186">
        <v>0</v>
      </c>
      <c r="L186">
        <v>0</v>
      </c>
      <c r="M186">
        <v>5</v>
      </c>
      <c r="N186" t="s">
        <v>1284</v>
      </c>
      <c r="O186" t="s">
        <v>1366</v>
      </c>
    </row>
    <row r="187" spans="1:15" x14ac:dyDescent="0.35">
      <c r="A187">
        <v>47</v>
      </c>
      <c r="B187" t="s">
        <v>40</v>
      </c>
      <c r="C187">
        <v>24</v>
      </c>
      <c r="D187" t="s">
        <v>1220</v>
      </c>
      <c r="E187" t="s">
        <v>318</v>
      </c>
      <c r="F187" t="b">
        <v>1</v>
      </c>
      <c r="G187">
        <v>1</v>
      </c>
      <c r="H187" t="s">
        <v>1381</v>
      </c>
      <c r="I187" s="13">
        <v>46217</v>
      </c>
      <c r="K187">
        <v>0</v>
      </c>
      <c r="L187">
        <v>0</v>
      </c>
      <c r="M187">
        <v>5</v>
      </c>
      <c r="N187" t="s">
        <v>1285</v>
      </c>
      <c r="O187" t="s">
        <v>1367</v>
      </c>
    </row>
    <row r="188" spans="1:15" x14ac:dyDescent="0.35">
      <c r="A188">
        <v>47</v>
      </c>
      <c r="B188" t="s">
        <v>40</v>
      </c>
      <c r="C188">
        <v>0</v>
      </c>
      <c r="D188" t="s">
        <v>1220</v>
      </c>
      <c r="E188" t="s">
        <v>318</v>
      </c>
      <c r="F188" t="b">
        <v>0</v>
      </c>
      <c r="G188">
        <v>1</v>
      </c>
      <c r="I188" s="13"/>
      <c r="K188">
        <v>0</v>
      </c>
      <c r="L188">
        <v>0</v>
      </c>
      <c r="M188">
        <v>5</v>
      </c>
      <c r="N188" t="s">
        <v>1286</v>
      </c>
      <c r="O188" t="s">
        <v>1368</v>
      </c>
    </row>
    <row r="189" spans="1:15" x14ac:dyDescent="0.35">
      <c r="A189">
        <v>47</v>
      </c>
      <c r="B189" t="s">
        <v>40</v>
      </c>
      <c r="C189">
        <v>0</v>
      </c>
      <c r="D189" t="s">
        <v>1220</v>
      </c>
      <c r="E189" t="s">
        <v>318</v>
      </c>
      <c r="F189" t="b">
        <v>0</v>
      </c>
      <c r="G189">
        <v>2</v>
      </c>
      <c r="I189" s="13"/>
      <c r="K189">
        <v>0</v>
      </c>
      <c r="L189">
        <v>0</v>
      </c>
      <c r="M189">
        <v>5</v>
      </c>
      <c r="N189" t="s">
        <v>1287</v>
      </c>
      <c r="O189" t="s">
        <v>1369</v>
      </c>
    </row>
    <row r="190" spans="1:15" x14ac:dyDescent="0.35">
      <c r="A190">
        <v>48</v>
      </c>
      <c r="B190" t="s">
        <v>40</v>
      </c>
      <c r="C190">
        <v>0</v>
      </c>
      <c r="D190" t="s">
        <v>1220</v>
      </c>
      <c r="E190" t="s">
        <v>319</v>
      </c>
      <c r="F190" t="b">
        <v>1</v>
      </c>
      <c r="G190">
        <v>4</v>
      </c>
      <c r="H190" t="s">
        <v>1381</v>
      </c>
      <c r="I190" s="13">
        <v>46217</v>
      </c>
      <c r="K190">
        <v>0</v>
      </c>
      <c r="L190">
        <v>0</v>
      </c>
      <c r="M190">
        <v>15</v>
      </c>
      <c r="N190" t="s">
        <v>1285</v>
      </c>
      <c r="O190" t="s">
        <v>1367</v>
      </c>
    </row>
    <row r="191" spans="1:15" x14ac:dyDescent="0.35">
      <c r="A191">
        <v>48</v>
      </c>
      <c r="B191" t="s">
        <v>40</v>
      </c>
      <c r="C191">
        <v>0</v>
      </c>
      <c r="D191" t="s">
        <v>1220</v>
      </c>
      <c r="E191" t="s">
        <v>319</v>
      </c>
      <c r="F191" t="b">
        <v>0</v>
      </c>
      <c r="G191">
        <v>4</v>
      </c>
      <c r="I191" s="13"/>
      <c r="K191">
        <v>0</v>
      </c>
      <c r="L191">
        <v>0</v>
      </c>
      <c r="M191">
        <v>15</v>
      </c>
      <c r="N191" t="s">
        <v>1286</v>
      </c>
      <c r="O191" t="s">
        <v>1368</v>
      </c>
    </row>
    <row r="192" spans="1:15" x14ac:dyDescent="0.35">
      <c r="A192">
        <v>48</v>
      </c>
      <c r="B192" t="s">
        <v>40</v>
      </c>
      <c r="C192">
        <v>0</v>
      </c>
      <c r="D192" t="s">
        <v>1220</v>
      </c>
      <c r="E192" t="s">
        <v>319</v>
      </c>
      <c r="F192" t="b">
        <v>1</v>
      </c>
      <c r="G192">
        <v>3</v>
      </c>
      <c r="H192" t="s">
        <v>1381</v>
      </c>
      <c r="I192" s="13">
        <v>46217</v>
      </c>
      <c r="K192">
        <v>0</v>
      </c>
      <c r="L192">
        <v>0</v>
      </c>
      <c r="M192">
        <v>15</v>
      </c>
      <c r="N192" t="s">
        <v>1284</v>
      </c>
      <c r="O192" t="s">
        <v>1366</v>
      </c>
    </row>
    <row r="193" spans="1:15" x14ac:dyDescent="0.35">
      <c r="A193">
        <v>48</v>
      </c>
      <c r="B193" t="s">
        <v>40</v>
      </c>
      <c r="C193">
        <v>0</v>
      </c>
      <c r="D193" t="s">
        <v>1220</v>
      </c>
      <c r="E193" t="s">
        <v>319</v>
      </c>
      <c r="F193" t="b">
        <v>0</v>
      </c>
      <c r="G193">
        <v>4</v>
      </c>
      <c r="I193" s="13"/>
      <c r="K193">
        <v>0</v>
      </c>
      <c r="L193">
        <v>0</v>
      </c>
      <c r="M193">
        <v>15</v>
      </c>
      <c r="N193" t="s">
        <v>1287</v>
      </c>
      <c r="O193" t="s">
        <v>1369</v>
      </c>
    </row>
    <row r="194" spans="1:15" x14ac:dyDescent="0.35">
      <c r="A194">
        <v>49</v>
      </c>
      <c r="B194" t="s">
        <v>40</v>
      </c>
      <c r="C194">
        <v>0</v>
      </c>
      <c r="D194" t="s">
        <v>1220</v>
      </c>
      <c r="E194" t="s">
        <v>316</v>
      </c>
      <c r="F194" t="b">
        <v>0</v>
      </c>
      <c r="G194">
        <v>1</v>
      </c>
      <c r="I194" s="13"/>
      <c r="K194">
        <v>0</v>
      </c>
      <c r="L194">
        <v>0</v>
      </c>
      <c r="M194">
        <v>2</v>
      </c>
      <c r="N194" t="s">
        <v>1286</v>
      </c>
      <c r="O194" t="s">
        <v>1368</v>
      </c>
    </row>
    <row r="195" spans="1:15" x14ac:dyDescent="0.35">
      <c r="A195">
        <v>49</v>
      </c>
      <c r="B195" t="s">
        <v>40</v>
      </c>
      <c r="C195">
        <v>1</v>
      </c>
      <c r="D195" t="s">
        <v>1220</v>
      </c>
      <c r="E195" t="s">
        <v>316</v>
      </c>
      <c r="F195" t="b">
        <v>1</v>
      </c>
      <c r="G195">
        <v>0</v>
      </c>
      <c r="H195" t="s">
        <v>1381</v>
      </c>
      <c r="I195" s="13">
        <v>46217</v>
      </c>
      <c r="K195">
        <v>0</v>
      </c>
      <c r="L195">
        <v>0</v>
      </c>
      <c r="M195">
        <v>2</v>
      </c>
      <c r="N195" t="s">
        <v>1284</v>
      </c>
      <c r="O195" t="s">
        <v>1366</v>
      </c>
    </row>
    <row r="196" spans="1:15" x14ac:dyDescent="0.35">
      <c r="A196">
        <v>49</v>
      </c>
      <c r="B196" t="s">
        <v>40</v>
      </c>
      <c r="C196">
        <v>4</v>
      </c>
      <c r="D196" t="s">
        <v>1220</v>
      </c>
      <c r="E196" t="s">
        <v>316</v>
      </c>
      <c r="F196" t="b">
        <v>1</v>
      </c>
      <c r="G196">
        <v>0</v>
      </c>
      <c r="H196" t="s">
        <v>1381</v>
      </c>
      <c r="I196" s="13">
        <v>46217</v>
      </c>
      <c r="K196">
        <v>0</v>
      </c>
      <c r="L196">
        <v>0</v>
      </c>
      <c r="M196">
        <v>2</v>
      </c>
      <c r="N196" t="s">
        <v>1285</v>
      </c>
      <c r="O196" t="s">
        <v>1367</v>
      </c>
    </row>
    <row r="197" spans="1:15" x14ac:dyDescent="0.35">
      <c r="A197">
        <v>49</v>
      </c>
      <c r="B197" t="s">
        <v>40</v>
      </c>
      <c r="C197">
        <v>0</v>
      </c>
      <c r="D197" t="s">
        <v>1220</v>
      </c>
      <c r="E197" t="s">
        <v>316</v>
      </c>
      <c r="F197" t="b">
        <v>0</v>
      </c>
      <c r="G197">
        <v>1</v>
      </c>
      <c r="I197" s="13"/>
      <c r="K197">
        <v>0</v>
      </c>
      <c r="L197">
        <v>0</v>
      </c>
      <c r="M197">
        <v>2</v>
      </c>
      <c r="N197" t="s">
        <v>1287</v>
      </c>
      <c r="O197" t="s">
        <v>1369</v>
      </c>
    </row>
    <row r="198" spans="1:15" x14ac:dyDescent="0.35">
      <c r="A198">
        <v>50</v>
      </c>
      <c r="B198" t="s">
        <v>40</v>
      </c>
      <c r="C198">
        <v>0</v>
      </c>
      <c r="D198" t="s">
        <v>1220</v>
      </c>
      <c r="E198" t="s">
        <v>316</v>
      </c>
      <c r="F198" t="b">
        <v>0</v>
      </c>
      <c r="G198">
        <v>1</v>
      </c>
      <c r="I198" s="13"/>
      <c r="K198">
        <v>0</v>
      </c>
      <c r="L198">
        <v>0</v>
      </c>
      <c r="M198">
        <v>1</v>
      </c>
      <c r="N198" t="s">
        <v>1287</v>
      </c>
      <c r="O198" t="s">
        <v>1369</v>
      </c>
    </row>
    <row r="199" spans="1:15" x14ac:dyDescent="0.35">
      <c r="A199">
        <v>50</v>
      </c>
      <c r="B199" t="s">
        <v>40</v>
      </c>
      <c r="C199">
        <v>1</v>
      </c>
      <c r="D199" t="s">
        <v>1220</v>
      </c>
      <c r="E199" t="s">
        <v>316</v>
      </c>
      <c r="F199" t="b">
        <v>1</v>
      </c>
      <c r="G199">
        <v>0</v>
      </c>
      <c r="H199" t="s">
        <v>1381</v>
      </c>
      <c r="I199" s="13">
        <v>46217</v>
      </c>
      <c r="K199">
        <v>0</v>
      </c>
      <c r="L199">
        <v>0</v>
      </c>
      <c r="M199">
        <v>1</v>
      </c>
      <c r="N199" t="s">
        <v>1284</v>
      </c>
      <c r="O199" t="s">
        <v>1366</v>
      </c>
    </row>
    <row r="200" spans="1:15" x14ac:dyDescent="0.35">
      <c r="A200">
        <v>50</v>
      </c>
      <c r="B200" t="s">
        <v>40</v>
      </c>
      <c r="C200">
        <v>2</v>
      </c>
      <c r="D200" t="s">
        <v>1220</v>
      </c>
      <c r="E200" t="s">
        <v>316</v>
      </c>
      <c r="F200" t="b">
        <v>1</v>
      </c>
      <c r="G200">
        <v>0</v>
      </c>
      <c r="H200" t="s">
        <v>1381</v>
      </c>
      <c r="I200" s="13">
        <v>46217</v>
      </c>
      <c r="K200">
        <v>0</v>
      </c>
      <c r="L200">
        <v>0</v>
      </c>
      <c r="M200">
        <v>1</v>
      </c>
      <c r="N200" t="s">
        <v>1285</v>
      </c>
      <c r="O200" t="s">
        <v>1367</v>
      </c>
    </row>
    <row r="201" spans="1:15" x14ac:dyDescent="0.35">
      <c r="A201">
        <v>50</v>
      </c>
      <c r="B201" t="s">
        <v>40</v>
      </c>
      <c r="C201">
        <v>0</v>
      </c>
      <c r="D201" t="s">
        <v>1220</v>
      </c>
      <c r="E201" t="s">
        <v>316</v>
      </c>
      <c r="F201" t="b">
        <v>0</v>
      </c>
      <c r="G201">
        <v>0</v>
      </c>
      <c r="I201" s="13"/>
      <c r="K201">
        <v>0</v>
      </c>
      <c r="L201">
        <v>0</v>
      </c>
      <c r="M201">
        <v>1</v>
      </c>
      <c r="N201" t="s">
        <v>1286</v>
      </c>
      <c r="O201" t="s">
        <v>1368</v>
      </c>
    </row>
    <row r="202" spans="1:15" x14ac:dyDescent="0.35">
      <c r="A202">
        <v>51</v>
      </c>
      <c r="B202" t="s">
        <v>40</v>
      </c>
      <c r="C202">
        <v>1</v>
      </c>
      <c r="D202" t="s">
        <v>1220</v>
      </c>
      <c r="E202" t="s">
        <v>316</v>
      </c>
      <c r="F202" t="b">
        <v>1</v>
      </c>
      <c r="G202">
        <v>0</v>
      </c>
      <c r="H202" t="s">
        <v>1381</v>
      </c>
      <c r="I202" s="13">
        <v>46217</v>
      </c>
      <c r="K202">
        <v>0</v>
      </c>
      <c r="L202">
        <v>0</v>
      </c>
      <c r="M202">
        <v>1</v>
      </c>
      <c r="N202" t="s">
        <v>1284</v>
      </c>
      <c r="O202" t="s">
        <v>1366</v>
      </c>
    </row>
    <row r="203" spans="1:15" x14ac:dyDescent="0.35">
      <c r="A203">
        <v>51</v>
      </c>
      <c r="B203" t="s">
        <v>40</v>
      </c>
      <c r="C203">
        <v>2</v>
      </c>
      <c r="D203" t="s">
        <v>1220</v>
      </c>
      <c r="E203" t="s">
        <v>316</v>
      </c>
      <c r="F203" t="b">
        <v>1</v>
      </c>
      <c r="G203">
        <v>0</v>
      </c>
      <c r="H203" t="s">
        <v>1381</v>
      </c>
      <c r="I203" s="13">
        <v>46217</v>
      </c>
      <c r="K203">
        <v>0</v>
      </c>
      <c r="L203">
        <v>0</v>
      </c>
      <c r="M203">
        <v>1</v>
      </c>
      <c r="N203" t="s">
        <v>1285</v>
      </c>
      <c r="O203" t="s">
        <v>1367</v>
      </c>
    </row>
    <row r="204" spans="1:15" x14ac:dyDescent="0.35">
      <c r="A204">
        <v>51</v>
      </c>
      <c r="B204" t="s">
        <v>40</v>
      </c>
      <c r="C204">
        <v>0</v>
      </c>
      <c r="D204" t="s">
        <v>1220</v>
      </c>
      <c r="E204" t="s">
        <v>316</v>
      </c>
      <c r="F204" t="b">
        <v>0</v>
      </c>
      <c r="G204">
        <v>0</v>
      </c>
      <c r="I204" s="13"/>
      <c r="K204">
        <v>0</v>
      </c>
      <c r="L204">
        <v>0</v>
      </c>
      <c r="M204">
        <v>1</v>
      </c>
      <c r="N204" t="s">
        <v>1286</v>
      </c>
      <c r="O204" t="s">
        <v>1368</v>
      </c>
    </row>
    <row r="205" spans="1:15" x14ac:dyDescent="0.35">
      <c r="A205">
        <v>51</v>
      </c>
      <c r="B205" t="s">
        <v>40</v>
      </c>
      <c r="C205">
        <v>0</v>
      </c>
      <c r="D205" t="s">
        <v>1220</v>
      </c>
      <c r="E205" t="s">
        <v>316</v>
      </c>
      <c r="F205" t="b">
        <v>0</v>
      </c>
      <c r="G205">
        <v>1</v>
      </c>
      <c r="I205" s="13"/>
      <c r="K205">
        <v>0</v>
      </c>
      <c r="L205">
        <v>0</v>
      </c>
      <c r="M205">
        <v>1</v>
      </c>
      <c r="N205" t="s">
        <v>1287</v>
      </c>
      <c r="O205" t="s">
        <v>1369</v>
      </c>
    </row>
    <row r="206" spans="1:15" x14ac:dyDescent="0.35">
      <c r="A206">
        <v>52</v>
      </c>
      <c r="B206" t="s">
        <v>1349</v>
      </c>
      <c r="C206">
        <v>1</v>
      </c>
      <c r="D206" t="s">
        <v>1220</v>
      </c>
      <c r="E206" t="s">
        <v>131</v>
      </c>
      <c r="F206" t="b">
        <v>1</v>
      </c>
      <c r="G206">
        <v>1</v>
      </c>
      <c r="H206" t="s">
        <v>1380</v>
      </c>
      <c r="I206" s="13">
        <v>46134</v>
      </c>
      <c r="K206">
        <v>0</v>
      </c>
      <c r="L206">
        <v>0</v>
      </c>
      <c r="M206">
        <v>5</v>
      </c>
      <c r="N206" t="s">
        <v>1284</v>
      </c>
      <c r="O206" t="s">
        <v>1366</v>
      </c>
    </row>
    <row r="207" spans="1:15" x14ac:dyDescent="0.35">
      <c r="A207">
        <v>52</v>
      </c>
      <c r="B207" t="s">
        <v>1349</v>
      </c>
      <c r="C207">
        <v>0</v>
      </c>
      <c r="D207" t="s">
        <v>1220</v>
      </c>
      <c r="E207" t="s">
        <v>131</v>
      </c>
      <c r="F207" t="b">
        <v>1</v>
      </c>
      <c r="G207">
        <v>1</v>
      </c>
      <c r="H207" t="s">
        <v>1381</v>
      </c>
      <c r="I207" s="13">
        <v>46218</v>
      </c>
      <c r="K207">
        <v>0</v>
      </c>
      <c r="L207">
        <v>0</v>
      </c>
      <c r="M207">
        <v>5</v>
      </c>
      <c r="N207" t="s">
        <v>1285</v>
      </c>
      <c r="O207" t="s">
        <v>1367</v>
      </c>
    </row>
    <row r="208" spans="1:15" x14ac:dyDescent="0.35">
      <c r="A208">
        <v>52</v>
      </c>
      <c r="B208" t="s">
        <v>1349</v>
      </c>
      <c r="C208">
        <v>0</v>
      </c>
      <c r="D208" t="s">
        <v>1220</v>
      </c>
      <c r="E208" t="s">
        <v>131</v>
      </c>
      <c r="F208" t="b">
        <v>0</v>
      </c>
      <c r="G208">
        <v>1</v>
      </c>
      <c r="I208" s="13"/>
      <c r="K208">
        <v>0</v>
      </c>
      <c r="L208">
        <v>0</v>
      </c>
      <c r="M208">
        <v>5</v>
      </c>
      <c r="N208" t="s">
        <v>1286</v>
      </c>
      <c r="O208" t="s">
        <v>1368</v>
      </c>
    </row>
    <row r="209" spans="1:15" x14ac:dyDescent="0.35">
      <c r="A209">
        <v>52</v>
      </c>
      <c r="B209" t="s">
        <v>1349</v>
      </c>
      <c r="C209">
        <v>0</v>
      </c>
      <c r="D209" t="s">
        <v>1220</v>
      </c>
      <c r="E209" t="s">
        <v>131</v>
      </c>
      <c r="F209" t="b">
        <v>0</v>
      </c>
      <c r="G209">
        <v>2</v>
      </c>
      <c r="I209" s="13"/>
      <c r="K209">
        <v>0</v>
      </c>
      <c r="L209">
        <v>0</v>
      </c>
      <c r="M209">
        <v>5</v>
      </c>
      <c r="N209" t="s">
        <v>1287</v>
      </c>
      <c r="O209" t="s">
        <v>1369</v>
      </c>
    </row>
    <row r="210" spans="1:15" x14ac:dyDescent="0.35">
      <c r="A210">
        <v>53</v>
      </c>
      <c r="B210" t="s">
        <v>1349</v>
      </c>
      <c r="C210">
        <v>60</v>
      </c>
      <c r="D210" t="s">
        <v>1220</v>
      </c>
      <c r="E210" t="s">
        <v>132</v>
      </c>
      <c r="F210" t="b">
        <v>1</v>
      </c>
      <c r="G210">
        <v>94</v>
      </c>
      <c r="H210" t="s">
        <v>1395</v>
      </c>
      <c r="I210" s="13">
        <v>46218</v>
      </c>
      <c r="K210">
        <v>826100000</v>
      </c>
      <c r="L210">
        <v>2000000000</v>
      </c>
      <c r="M210">
        <v>375</v>
      </c>
      <c r="N210" t="s">
        <v>1285</v>
      </c>
      <c r="O210" t="s">
        <v>1367</v>
      </c>
    </row>
    <row r="211" spans="1:15" x14ac:dyDescent="0.35">
      <c r="A211">
        <v>53</v>
      </c>
      <c r="B211" t="s">
        <v>1349</v>
      </c>
      <c r="C211">
        <v>0</v>
      </c>
      <c r="D211" t="s">
        <v>1220</v>
      </c>
      <c r="E211" t="s">
        <v>132</v>
      </c>
      <c r="F211" t="b">
        <v>0</v>
      </c>
      <c r="G211">
        <v>94</v>
      </c>
      <c r="I211" s="13"/>
      <c r="K211">
        <v>0</v>
      </c>
      <c r="L211">
        <v>0</v>
      </c>
      <c r="M211">
        <v>375</v>
      </c>
      <c r="N211" t="s">
        <v>1286</v>
      </c>
      <c r="O211" t="s">
        <v>1368</v>
      </c>
    </row>
    <row r="212" spans="1:15" x14ac:dyDescent="0.35">
      <c r="A212">
        <v>53</v>
      </c>
      <c r="B212" t="s">
        <v>1349</v>
      </c>
      <c r="C212">
        <v>70</v>
      </c>
      <c r="D212" t="s">
        <v>1220</v>
      </c>
      <c r="E212" t="s">
        <v>132</v>
      </c>
      <c r="F212" t="b">
        <v>1</v>
      </c>
      <c r="G212">
        <v>93</v>
      </c>
      <c r="H212" t="s">
        <v>1380</v>
      </c>
      <c r="I212" s="13">
        <v>46134</v>
      </c>
      <c r="K212">
        <v>305600000</v>
      </c>
      <c r="L212">
        <v>2000000000</v>
      </c>
      <c r="M212">
        <v>375</v>
      </c>
      <c r="N212" t="s">
        <v>1284</v>
      </c>
      <c r="O212" t="s">
        <v>1366</v>
      </c>
    </row>
    <row r="213" spans="1:15" x14ac:dyDescent="0.35">
      <c r="A213">
        <v>53</v>
      </c>
      <c r="B213" t="s">
        <v>1349</v>
      </c>
      <c r="C213">
        <v>0</v>
      </c>
      <c r="D213" t="s">
        <v>1220</v>
      </c>
      <c r="E213" t="s">
        <v>132</v>
      </c>
      <c r="F213" t="b">
        <v>0</v>
      </c>
      <c r="G213">
        <v>94</v>
      </c>
      <c r="I213" s="13"/>
      <c r="K213">
        <v>0</v>
      </c>
      <c r="L213">
        <v>0</v>
      </c>
      <c r="M213">
        <v>375</v>
      </c>
      <c r="N213" t="s">
        <v>1287</v>
      </c>
      <c r="O213" t="s">
        <v>1369</v>
      </c>
    </row>
    <row r="214" spans="1:15" x14ac:dyDescent="0.35">
      <c r="A214">
        <v>54</v>
      </c>
      <c r="B214" t="s">
        <v>1349</v>
      </c>
      <c r="C214">
        <v>0</v>
      </c>
      <c r="D214" t="s">
        <v>1220</v>
      </c>
      <c r="E214" t="s">
        <v>133</v>
      </c>
      <c r="F214" t="b">
        <v>1</v>
      </c>
      <c r="G214">
        <v>125</v>
      </c>
      <c r="H214" t="s">
        <v>1395</v>
      </c>
      <c r="I214" s="13">
        <v>46218</v>
      </c>
      <c r="K214">
        <v>0</v>
      </c>
      <c r="L214">
        <v>0</v>
      </c>
      <c r="M214">
        <v>500</v>
      </c>
      <c r="N214" t="s">
        <v>1284</v>
      </c>
      <c r="O214" t="s">
        <v>1366</v>
      </c>
    </row>
    <row r="215" spans="1:15" x14ac:dyDescent="0.35">
      <c r="A215">
        <v>54</v>
      </c>
      <c r="B215" t="s">
        <v>1349</v>
      </c>
      <c r="C215">
        <v>0</v>
      </c>
      <c r="D215" t="s">
        <v>1220</v>
      </c>
      <c r="E215" t="s">
        <v>133</v>
      </c>
      <c r="F215" t="b">
        <v>0</v>
      </c>
      <c r="G215">
        <v>125</v>
      </c>
      <c r="I215" s="13"/>
      <c r="K215">
        <v>0</v>
      </c>
      <c r="L215">
        <v>0</v>
      </c>
      <c r="M215">
        <v>500</v>
      </c>
      <c r="N215" t="s">
        <v>1285</v>
      </c>
      <c r="O215" t="s">
        <v>1367</v>
      </c>
    </row>
    <row r="216" spans="1:15" x14ac:dyDescent="0.35">
      <c r="A216">
        <v>54</v>
      </c>
      <c r="B216" t="s">
        <v>1349</v>
      </c>
      <c r="C216">
        <v>0</v>
      </c>
      <c r="D216" t="s">
        <v>1220</v>
      </c>
      <c r="E216" t="s">
        <v>133</v>
      </c>
      <c r="F216" t="b">
        <v>0</v>
      </c>
      <c r="G216">
        <v>125</v>
      </c>
      <c r="I216" s="13"/>
      <c r="K216">
        <v>0</v>
      </c>
      <c r="L216">
        <v>0</v>
      </c>
      <c r="M216">
        <v>500</v>
      </c>
      <c r="N216" t="s">
        <v>1286</v>
      </c>
      <c r="O216" t="s">
        <v>1368</v>
      </c>
    </row>
    <row r="217" spans="1:15" x14ac:dyDescent="0.35">
      <c r="A217">
        <v>54</v>
      </c>
      <c r="B217" t="s">
        <v>1349</v>
      </c>
      <c r="C217">
        <v>0</v>
      </c>
      <c r="D217" t="s">
        <v>1220</v>
      </c>
      <c r="E217" t="s">
        <v>133</v>
      </c>
      <c r="F217" t="b">
        <v>0</v>
      </c>
      <c r="G217">
        <v>125</v>
      </c>
      <c r="I217" s="13"/>
      <c r="K217">
        <v>0</v>
      </c>
      <c r="L217">
        <v>0</v>
      </c>
      <c r="M217">
        <v>500</v>
      </c>
      <c r="N217" t="s">
        <v>1287</v>
      </c>
      <c r="O217" t="s">
        <v>1369</v>
      </c>
    </row>
    <row r="218" spans="1:15" x14ac:dyDescent="0.35">
      <c r="A218">
        <v>55</v>
      </c>
      <c r="B218" t="s">
        <v>1349</v>
      </c>
      <c r="C218">
        <v>0</v>
      </c>
      <c r="D218" t="s">
        <v>1220</v>
      </c>
      <c r="E218" t="s">
        <v>134</v>
      </c>
      <c r="F218" t="b">
        <v>0</v>
      </c>
      <c r="G218">
        <v>31</v>
      </c>
      <c r="I218" s="13"/>
      <c r="K218">
        <v>0</v>
      </c>
      <c r="L218">
        <v>0</v>
      </c>
      <c r="M218">
        <v>125</v>
      </c>
      <c r="N218" t="s">
        <v>1286</v>
      </c>
      <c r="O218" t="s">
        <v>1368</v>
      </c>
    </row>
    <row r="219" spans="1:15" x14ac:dyDescent="0.35">
      <c r="A219">
        <v>55</v>
      </c>
      <c r="B219" t="s">
        <v>1349</v>
      </c>
      <c r="C219">
        <v>0</v>
      </c>
      <c r="D219" t="s">
        <v>1220</v>
      </c>
      <c r="E219" t="s">
        <v>134</v>
      </c>
      <c r="F219" t="b">
        <v>0</v>
      </c>
      <c r="G219">
        <v>32</v>
      </c>
      <c r="I219" s="13"/>
      <c r="K219">
        <v>0</v>
      </c>
      <c r="L219">
        <v>0</v>
      </c>
      <c r="M219">
        <v>125</v>
      </c>
      <c r="N219" t="s">
        <v>1287</v>
      </c>
      <c r="O219" t="s">
        <v>1369</v>
      </c>
    </row>
    <row r="220" spans="1:15" x14ac:dyDescent="0.35">
      <c r="A220">
        <v>55</v>
      </c>
      <c r="B220" t="s">
        <v>1349</v>
      </c>
      <c r="C220">
        <v>60</v>
      </c>
      <c r="D220" t="s">
        <v>1220</v>
      </c>
      <c r="E220" t="s">
        <v>134</v>
      </c>
      <c r="F220" t="b">
        <v>1</v>
      </c>
      <c r="G220">
        <v>31</v>
      </c>
      <c r="H220" t="s">
        <v>1395</v>
      </c>
      <c r="I220" s="13">
        <v>46218</v>
      </c>
      <c r="K220">
        <v>0</v>
      </c>
      <c r="L220">
        <v>0</v>
      </c>
      <c r="M220">
        <v>125</v>
      </c>
      <c r="N220" t="s">
        <v>1284</v>
      </c>
      <c r="O220" t="s">
        <v>1366</v>
      </c>
    </row>
    <row r="221" spans="1:15" x14ac:dyDescent="0.35">
      <c r="A221">
        <v>55</v>
      </c>
      <c r="B221" t="s">
        <v>1349</v>
      </c>
      <c r="C221">
        <v>0</v>
      </c>
      <c r="D221" t="s">
        <v>1220</v>
      </c>
      <c r="E221" t="s">
        <v>134</v>
      </c>
      <c r="F221" t="b">
        <v>0</v>
      </c>
      <c r="G221">
        <v>31</v>
      </c>
      <c r="I221" s="13"/>
      <c r="K221">
        <v>0</v>
      </c>
      <c r="L221">
        <v>0</v>
      </c>
      <c r="M221">
        <v>125</v>
      </c>
      <c r="N221" t="s">
        <v>1285</v>
      </c>
      <c r="O221" t="s">
        <v>1367</v>
      </c>
    </row>
    <row r="222" spans="1:15" x14ac:dyDescent="0.35">
      <c r="A222">
        <v>56</v>
      </c>
      <c r="B222" t="s">
        <v>1349</v>
      </c>
      <c r="C222">
        <v>0</v>
      </c>
      <c r="D222" t="s">
        <v>1220</v>
      </c>
      <c r="E222" t="s">
        <v>135</v>
      </c>
      <c r="F222" t="b">
        <v>0</v>
      </c>
      <c r="G222">
        <v>119</v>
      </c>
      <c r="I222" s="13"/>
      <c r="K222">
        <v>0</v>
      </c>
      <c r="L222">
        <v>0</v>
      </c>
      <c r="M222">
        <v>475</v>
      </c>
      <c r="N222" t="s">
        <v>1287</v>
      </c>
      <c r="O222" t="s">
        <v>1369</v>
      </c>
    </row>
    <row r="223" spans="1:15" x14ac:dyDescent="0.35">
      <c r="A223">
        <v>56</v>
      </c>
      <c r="B223" t="s">
        <v>1349</v>
      </c>
      <c r="C223">
        <v>1452</v>
      </c>
      <c r="D223" t="s">
        <v>1220</v>
      </c>
      <c r="E223" t="s">
        <v>135</v>
      </c>
      <c r="F223" t="b">
        <v>1</v>
      </c>
      <c r="G223">
        <v>118</v>
      </c>
      <c r="H223" t="s">
        <v>1395</v>
      </c>
      <c r="I223" s="13">
        <v>46218</v>
      </c>
      <c r="K223">
        <v>0</v>
      </c>
      <c r="L223">
        <v>2569089904</v>
      </c>
      <c r="M223">
        <v>475</v>
      </c>
      <c r="N223" t="s">
        <v>1284</v>
      </c>
      <c r="O223" t="s">
        <v>1366</v>
      </c>
    </row>
    <row r="224" spans="1:15" x14ac:dyDescent="0.35">
      <c r="A224">
        <v>56</v>
      </c>
      <c r="B224" t="s">
        <v>1349</v>
      </c>
      <c r="C224">
        <v>0</v>
      </c>
      <c r="D224" t="s">
        <v>1220</v>
      </c>
      <c r="E224" t="s">
        <v>135</v>
      </c>
      <c r="F224" t="b">
        <v>0</v>
      </c>
      <c r="G224">
        <v>119</v>
      </c>
      <c r="I224" s="13"/>
      <c r="K224">
        <v>0</v>
      </c>
      <c r="L224">
        <v>0</v>
      </c>
      <c r="M224">
        <v>475</v>
      </c>
      <c r="N224" t="s">
        <v>1285</v>
      </c>
      <c r="O224" t="s">
        <v>1367</v>
      </c>
    </row>
    <row r="225" spans="1:15" x14ac:dyDescent="0.35">
      <c r="A225">
        <v>56</v>
      </c>
      <c r="B225" t="s">
        <v>1349</v>
      </c>
      <c r="C225">
        <v>0</v>
      </c>
      <c r="D225" t="s">
        <v>1220</v>
      </c>
      <c r="E225" t="s">
        <v>135</v>
      </c>
      <c r="F225" t="b">
        <v>0</v>
      </c>
      <c r="G225">
        <v>119</v>
      </c>
      <c r="I225" s="13"/>
      <c r="K225">
        <v>0</v>
      </c>
      <c r="L225">
        <v>0</v>
      </c>
      <c r="M225">
        <v>475</v>
      </c>
      <c r="N225" t="s">
        <v>1286</v>
      </c>
      <c r="O225" t="s">
        <v>1368</v>
      </c>
    </row>
    <row r="226" spans="1:15" x14ac:dyDescent="0.35">
      <c r="A226">
        <v>57</v>
      </c>
      <c r="B226" t="s">
        <v>1349</v>
      </c>
      <c r="C226">
        <v>100</v>
      </c>
      <c r="D226" t="s">
        <v>1220</v>
      </c>
      <c r="E226" t="s">
        <v>137</v>
      </c>
      <c r="F226" t="b">
        <v>1</v>
      </c>
      <c r="G226">
        <v>25</v>
      </c>
      <c r="H226" t="s">
        <v>1395</v>
      </c>
      <c r="I226" s="13">
        <v>46218</v>
      </c>
      <c r="K226">
        <v>7500000000</v>
      </c>
      <c r="L226">
        <v>7500000000</v>
      </c>
      <c r="M226">
        <v>100</v>
      </c>
      <c r="N226" t="s">
        <v>1284</v>
      </c>
      <c r="O226" t="s">
        <v>1366</v>
      </c>
    </row>
    <row r="227" spans="1:15" x14ac:dyDescent="0.35">
      <c r="A227">
        <v>57</v>
      </c>
      <c r="B227" t="s">
        <v>1349</v>
      </c>
      <c r="C227">
        <v>0</v>
      </c>
      <c r="D227" t="s">
        <v>1220</v>
      </c>
      <c r="E227" t="s">
        <v>137</v>
      </c>
      <c r="F227" t="b">
        <v>0</v>
      </c>
      <c r="G227">
        <v>25</v>
      </c>
      <c r="I227" s="13"/>
      <c r="K227">
        <v>0</v>
      </c>
      <c r="L227">
        <v>0</v>
      </c>
      <c r="M227">
        <v>100</v>
      </c>
      <c r="N227" t="s">
        <v>1285</v>
      </c>
      <c r="O227" t="s">
        <v>1367</v>
      </c>
    </row>
    <row r="228" spans="1:15" x14ac:dyDescent="0.35">
      <c r="A228">
        <v>57</v>
      </c>
      <c r="B228" t="s">
        <v>1349</v>
      </c>
      <c r="C228">
        <v>0</v>
      </c>
      <c r="D228" t="s">
        <v>1220</v>
      </c>
      <c r="E228" t="s">
        <v>137</v>
      </c>
      <c r="F228" t="b">
        <v>0</v>
      </c>
      <c r="G228">
        <v>25</v>
      </c>
      <c r="I228" s="13"/>
      <c r="K228">
        <v>0</v>
      </c>
      <c r="L228">
        <v>0</v>
      </c>
      <c r="M228">
        <v>100</v>
      </c>
      <c r="N228" t="s">
        <v>1286</v>
      </c>
      <c r="O228" t="s">
        <v>1368</v>
      </c>
    </row>
    <row r="229" spans="1:15" x14ac:dyDescent="0.35">
      <c r="A229">
        <v>57</v>
      </c>
      <c r="B229" t="s">
        <v>1349</v>
      </c>
      <c r="C229">
        <v>0</v>
      </c>
      <c r="D229" t="s">
        <v>1220</v>
      </c>
      <c r="E229" t="s">
        <v>137</v>
      </c>
      <c r="F229" t="b">
        <v>0</v>
      </c>
      <c r="G229">
        <v>25</v>
      </c>
      <c r="I229" s="13"/>
      <c r="K229">
        <v>0</v>
      </c>
      <c r="L229">
        <v>0</v>
      </c>
      <c r="M229">
        <v>100</v>
      </c>
      <c r="N229" t="s">
        <v>1287</v>
      </c>
      <c r="O229" t="s">
        <v>1369</v>
      </c>
    </row>
    <row r="230" spans="1:15" x14ac:dyDescent="0.35">
      <c r="A230">
        <v>58</v>
      </c>
      <c r="B230" t="s">
        <v>1349</v>
      </c>
      <c r="C230">
        <v>0</v>
      </c>
      <c r="D230" t="s">
        <v>1220</v>
      </c>
      <c r="E230" t="s">
        <v>138</v>
      </c>
      <c r="F230" t="b">
        <v>0</v>
      </c>
      <c r="G230">
        <v>20</v>
      </c>
      <c r="I230" s="13"/>
      <c r="K230">
        <v>0</v>
      </c>
      <c r="L230">
        <v>0</v>
      </c>
      <c r="M230">
        <v>80</v>
      </c>
      <c r="N230" t="s">
        <v>1286</v>
      </c>
      <c r="O230" t="s">
        <v>1368</v>
      </c>
    </row>
    <row r="231" spans="1:15" x14ac:dyDescent="0.35">
      <c r="A231">
        <v>58</v>
      </c>
      <c r="B231" t="s">
        <v>1349</v>
      </c>
      <c r="C231">
        <v>0</v>
      </c>
      <c r="D231" t="s">
        <v>1220</v>
      </c>
      <c r="E231" t="s">
        <v>138</v>
      </c>
      <c r="F231" t="b">
        <v>1</v>
      </c>
      <c r="G231">
        <v>20</v>
      </c>
      <c r="H231" t="s">
        <v>1395</v>
      </c>
      <c r="I231" s="13">
        <v>46218</v>
      </c>
      <c r="K231">
        <v>0</v>
      </c>
      <c r="L231">
        <v>0</v>
      </c>
      <c r="M231">
        <v>80</v>
      </c>
      <c r="N231" t="s">
        <v>1284</v>
      </c>
      <c r="O231" t="s">
        <v>1366</v>
      </c>
    </row>
    <row r="232" spans="1:15" x14ac:dyDescent="0.35">
      <c r="A232">
        <v>58</v>
      </c>
      <c r="B232" t="s">
        <v>1349</v>
      </c>
      <c r="C232">
        <v>0</v>
      </c>
      <c r="D232" t="s">
        <v>1220</v>
      </c>
      <c r="E232" t="s">
        <v>138</v>
      </c>
      <c r="F232" t="b">
        <v>0</v>
      </c>
      <c r="G232">
        <v>20</v>
      </c>
      <c r="I232" s="13"/>
      <c r="K232">
        <v>0</v>
      </c>
      <c r="L232">
        <v>0</v>
      </c>
      <c r="M232">
        <v>80</v>
      </c>
      <c r="N232" t="s">
        <v>1287</v>
      </c>
      <c r="O232" t="s">
        <v>1369</v>
      </c>
    </row>
    <row r="233" spans="1:15" x14ac:dyDescent="0.35">
      <c r="A233">
        <v>58</v>
      </c>
      <c r="B233" t="s">
        <v>1349</v>
      </c>
      <c r="C233">
        <v>0</v>
      </c>
      <c r="D233" t="s">
        <v>1220</v>
      </c>
      <c r="E233" t="s">
        <v>138</v>
      </c>
      <c r="F233" t="b">
        <v>0</v>
      </c>
      <c r="G233">
        <v>20</v>
      </c>
      <c r="I233" s="13"/>
      <c r="K233">
        <v>0</v>
      </c>
      <c r="L233">
        <v>0</v>
      </c>
      <c r="M233">
        <v>80</v>
      </c>
      <c r="N233" t="s">
        <v>1285</v>
      </c>
      <c r="O233" t="s">
        <v>1367</v>
      </c>
    </row>
    <row r="234" spans="1:15" x14ac:dyDescent="0.35">
      <c r="A234">
        <v>59</v>
      </c>
      <c r="B234" t="s">
        <v>1350</v>
      </c>
      <c r="C234">
        <v>0</v>
      </c>
      <c r="D234" t="s">
        <v>1351</v>
      </c>
      <c r="E234" t="s">
        <v>320</v>
      </c>
      <c r="F234" t="b">
        <v>0</v>
      </c>
      <c r="G234">
        <v>1</v>
      </c>
      <c r="I234" s="13"/>
      <c r="K234">
        <v>0</v>
      </c>
      <c r="L234">
        <v>0</v>
      </c>
      <c r="M234">
        <v>5</v>
      </c>
      <c r="N234" t="s">
        <v>1286</v>
      </c>
      <c r="O234" t="s">
        <v>1368</v>
      </c>
    </row>
    <row r="235" spans="1:15" x14ac:dyDescent="0.35">
      <c r="A235">
        <v>59</v>
      </c>
      <c r="B235" t="s">
        <v>1350</v>
      </c>
      <c r="C235">
        <v>0</v>
      </c>
      <c r="D235" t="s">
        <v>1351</v>
      </c>
      <c r="E235" t="s">
        <v>320</v>
      </c>
      <c r="F235" t="b">
        <v>0</v>
      </c>
      <c r="G235">
        <v>1</v>
      </c>
      <c r="I235" s="13"/>
      <c r="K235">
        <v>0</v>
      </c>
      <c r="L235">
        <v>0</v>
      </c>
      <c r="M235">
        <v>5</v>
      </c>
      <c r="N235" t="s">
        <v>1285</v>
      </c>
      <c r="O235" t="s">
        <v>1367</v>
      </c>
    </row>
    <row r="236" spans="1:15" x14ac:dyDescent="0.35">
      <c r="A236">
        <v>59</v>
      </c>
      <c r="B236" t="s">
        <v>1350</v>
      </c>
      <c r="C236">
        <v>0</v>
      </c>
      <c r="D236" t="s">
        <v>1351</v>
      </c>
      <c r="E236" t="s">
        <v>320</v>
      </c>
      <c r="F236" t="b">
        <v>1</v>
      </c>
      <c r="G236">
        <v>1</v>
      </c>
      <c r="H236" t="s">
        <v>1381</v>
      </c>
      <c r="I236" s="13">
        <v>46212</v>
      </c>
      <c r="K236">
        <v>0</v>
      </c>
      <c r="L236">
        <v>0</v>
      </c>
      <c r="M236">
        <v>5</v>
      </c>
      <c r="N236" t="s">
        <v>1284</v>
      </c>
      <c r="O236" t="s">
        <v>1366</v>
      </c>
    </row>
    <row r="237" spans="1:15" x14ac:dyDescent="0.35">
      <c r="A237">
        <v>59</v>
      </c>
      <c r="B237" t="s">
        <v>1350</v>
      </c>
      <c r="C237">
        <v>0</v>
      </c>
      <c r="D237" t="s">
        <v>1351</v>
      </c>
      <c r="E237" t="s">
        <v>320</v>
      </c>
      <c r="F237" t="b">
        <v>0</v>
      </c>
      <c r="G237">
        <v>2</v>
      </c>
      <c r="I237" s="13"/>
      <c r="K237">
        <v>0</v>
      </c>
      <c r="L237">
        <v>0</v>
      </c>
      <c r="M237">
        <v>5</v>
      </c>
      <c r="N237" t="s">
        <v>1287</v>
      </c>
      <c r="O237" t="s">
        <v>1369</v>
      </c>
    </row>
    <row r="238" spans="1:15" x14ac:dyDescent="0.35">
      <c r="A238">
        <v>60</v>
      </c>
      <c r="B238" t="s">
        <v>1350</v>
      </c>
      <c r="C238">
        <v>0</v>
      </c>
      <c r="D238" t="s">
        <v>1220</v>
      </c>
      <c r="E238" t="s">
        <v>321</v>
      </c>
      <c r="F238" t="b">
        <v>0</v>
      </c>
      <c r="G238">
        <v>1</v>
      </c>
      <c r="I238" s="13"/>
      <c r="K238">
        <v>57600000</v>
      </c>
      <c r="L238">
        <v>59717635</v>
      </c>
      <c r="M238">
        <v>4</v>
      </c>
      <c r="N238" t="s">
        <v>1284</v>
      </c>
      <c r="O238" t="s">
        <v>1366</v>
      </c>
    </row>
    <row r="239" spans="1:15" x14ac:dyDescent="0.35">
      <c r="A239">
        <v>60</v>
      </c>
      <c r="B239" t="s">
        <v>1350</v>
      </c>
      <c r="C239">
        <v>3</v>
      </c>
      <c r="D239" t="s">
        <v>1220</v>
      </c>
      <c r="E239" t="s">
        <v>321</v>
      </c>
      <c r="F239" t="b">
        <v>1</v>
      </c>
      <c r="G239">
        <v>1</v>
      </c>
      <c r="H239" t="s">
        <v>1381</v>
      </c>
      <c r="I239" s="13">
        <v>46218</v>
      </c>
      <c r="K239">
        <v>632760000</v>
      </c>
      <c r="L239">
        <v>638317635</v>
      </c>
      <c r="M239">
        <v>4</v>
      </c>
      <c r="N239" t="s">
        <v>1285</v>
      </c>
      <c r="O239" t="s">
        <v>1367</v>
      </c>
    </row>
    <row r="240" spans="1:15" x14ac:dyDescent="0.35">
      <c r="A240">
        <v>60</v>
      </c>
      <c r="B240" t="s">
        <v>1350</v>
      </c>
      <c r="C240">
        <v>0</v>
      </c>
      <c r="D240" t="s">
        <v>1220</v>
      </c>
      <c r="E240" t="s">
        <v>321</v>
      </c>
      <c r="F240" t="b">
        <v>0</v>
      </c>
      <c r="G240">
        <v>1</v>
      </c>
      <c r="I240" s="13"/>
      <c r="K240">
        <v>0</v>
      </c>
      <c r="L240">
        <v>0</v>
      </c>
      <c r="M240">
        <v>4</v>
      </c>
      <c r="N240" t="s">
        <v>1286</v>
      </c>
      <c r="O240" t="s">
        <v>1368</v>
      </c>
    </row>
    <row r="241" spans="1:15" x14ac:dyDescent="0.35">
      <c r="A241">
        <v>60</v>
      </c>
      <c r="B241" t="s">
        <v>1350</v>
      </c>
      <c r="C241">
        <v>0</v>
      </c>
      <c r="D241" t="s">
        <v>1220</v>
      </c>
      <c r="E241" t="s">
        <v>321</v>
      </c>
      <c r="F241" t="b">
        <v>0</v>
      </c>
      <c r="G241">
        <v>1</v>
      </c>
      <c r="I241" s="13"/>
      <c r="K241">
        <v>0</v>
      </c>
      <c r="L241">
        <v>0</v>
      </c>
      <c r="M241">
        <v>4</v>
      </c>
      <c r="N241" t="s">
        <v>1287</v>
      </c>
      <c r="O241" t="s">
        <v>1369</v>
      </c>
    </row>
    <row r="242" spans="1:15" x14ac:dyDescent="0.35">
      <c r="A242">
        <v>61</v>
      </c>
      <c r="B242" t="s">
        <v>1350</v>
      </c>
      <c r="C242">
        <v>0</v>
      </c>
      <c r="D242" t="s">
        <v>1220</v>
      </c>
      <c r="E242" t="s">
        <v>1352</v>
      </c>
      <c r="F242" t="b">
        <v>0</v>
      </c>
      <c r="G242">
        <v>0</v>
      </c>
      <c r="I242" s="13"/>
      <c r="K242">
        <v>0</v>
      </c>
      <c r="L242">
        <v>0</v>
      </c>
      <c r="M242">
        <v>1</v>
      </c>
      <c r="N242" t="s">
        <v>1285</v>
      </c>
      <c r="O242" t="s">
        <v>1367</v>
      </c>
    </row>
    <row r="243" spans="1:15" x14ac:dyDescent="0.35">
      <c r="A243">
        <v>61</v>
      </c>
      <c r="B243" t="s">
        <v>1350</v>
      </c>
      <c r="C243">
        <v>0</v>
      </c>
      <c r="D243" t="s">
        <v>1220</v>
      </c>
      <c r="E243" t="s">
        <v>1352</v>
      </c>
      <c r="F243" t="b">
        <v>0</v>
      </c>
      <c r="G243">
        <v>0</v>
      </c>
      <c r="I243" s="13"/>
      <c r="K243">
        <v>0</v>
      </c>
      <c r="L243">
        <v>0</v>
      </c>
      <c r="M243">
        <v>1</v>
      </c>
      <c r="N243" t="s">
        <v>1286</v>
      </c>
      <c r="O243" t="s">
        <v>1368</v>
      </c>
    </row>
    <row r="244" spans="1:15" x14ac:dyDescent="0.35">
      <c r="A244">
        <v>61</v>
      </c>
      <c r="B244" t="s">
        <v>1350</v>
      </c>
      <c r="C244">
        <v>0</v>
      </c>
      <c r="D244" t="s">
        <v>1220</v>
      </c>
      <c r="E244" t="s">
        <v>1352</v>
      </c>
      <c r="F244" t="b">
        <v>0</v>
      </c>
      <c r="G244">
        <v>1</v>
      </c>
      <c r="I244" s="13"/>
      <c r="K244">
        <v>0</v>
      </c>
      <c r="L244">
        <v>0</v>
      </c>
      <c r="M244">
        <v>1</v>
      </c>
      <c r="N244" t="s">
        <v>1287</v>
      </c>
      <c r="O244" t="s">
        <v>1369</v>
      </c>
    </row>
    <row r="245" spans="1:15" x14ac:dyDescent="0.35">
      <c r="A245">
        <v>61</v>
      </c>
      <c r="B245" t="s">
        <v>1350</v>
      </c>
      <c r="C245">
        <v>1</v>
      </c>
      <c r="D245" t="s">
        <v>1220</v>
      </c>
      <c r="E245" t="s">
        <v>1352</v>
      </c>
      <c r="F245" t="b">
        <v>1</v>
      </c>
      <c r="G245">
        <v>0</v>
      </c>
      <c r="H245" t="s">
        <v>1380</v>
      </c>
      <c r="I245" s="13">
        <v>46140</v>
      </c>
      <c r="K245">
        <v>20903875</v>
      </c>
      <c r="L245">
        <v>209038875</v>
      </c>
      <c r="M245">
        <v>1</v>
      </c>
      <c r="N245" t="s">
        <v>1284</v>
      </c>
      <c r="O245" t="s">
        <v>1366</v>
      </c>
    </row>
    <row r="246" spans="1:15" x14ac:dyDescent="0.35">
      <c r="A246">
        <v>62</v>
      </c>
      <c r="B246" t="s">
        <v>1350</v>
      </c>
      <c r="C246">
        <v>0</v>
      </c>
      <c r="D246" t="s">
        <v>1220</v>
      </c>
      <c r="E246" t="s">
        <v>323</v>
      </c>
      <c r="F246" t="b">
        <v>0</v>
      </c>
      <c r="G246">
        <v>2</v>
      </c>
      <c r="I246" s="13"/>
      <c r="K246">
        <v>0</v>
      </c>
      <c r="L246">
        <v>0</v>
      </c>
      <c r="M246">
        <v>5</v>
      </c>
      <c r="N246" t="s">
        <v>1287</v>
      </c>
      <c r="O246" t="s">
        <v>1369</v>
      </c>
    </row>
    <row r="247" spans="1:15" x14ac:dyDescent="0.35">
      <c r="A247">
        <v>62</v>
      </c>
      <c r="B247" t="s">
        <v>1350</v>
      </c>
      <c r="C247">
        <v>0</v>
      </c>
      <c r="D247" t="s">
        <v>1220</v>
      </c>
      <c r="E247" t="s">
        <v>323</v>
      </c>
      <c r="F247" t="b">
        <v>0</v>
      </c>
      <c r="G247">
        <v>1</v>
      </c>
      <c r="I247" s="13"/>
      <c r="K247">
        <v>0</v>
      </c>
      <c r="L247">
        <v>0</v>
      </c>
      <c r="M247">
        <v>5</v>
      </c>
      <c r="N247" t="s">
        <v>1286</v>
      </c>
      <c r="O247" t="s">
        <v>1368</v>
      </c>
    </row>
    <row r="248" spans="1:15" x14ac:dyDescent="0.35">
      <c r="A248">
        <v>62</v>
      </c>
      <c r="B248" t="s">
        <v>1350</v>
      </c>
      <c r="C248">
        <v>0</v>
      </c>
      <c r="D248" t="s">
        <v>1220</v>
      </c>
      <c r="E248" t="s">
        <v>323</v>
      </c>
      <c r="F248" t="b">
        <v>0</v>
      </c>
      <c r="G248">
        <v>1</v>
      </c>
      <c r="I248" s="13"/>
      <c r="K248">
        <v>0</v>
      </c>
      <c r="L248">
        <v>0</v>
      </c>
      <c r="M248">
        <v>5</v>
      </c>
      <c r="N248" t="s">
        <v>1285</v>
      </c>
      <c r="O248" t="s">
        <v>1367</v>
      </c>
    </row>
    <row r="249" spans="1:15" x14ac:dyDescent="0.35">
      <c r="A249">
        <v>62</v>
      </c>
      <c r="B249" t="s">
        <v>1350</v>
      </c>
      <c r="C249">
        <v>0</v>
      </c>
      <c r="D249" t="s">
        <v>1220</v>
      </c>
      <c r="E249" t="s">
        <v>323</v>
      </c>
      <c r="F249" t="b">
        <v>1</v>
      </c>
      <c r="G249">
        <v>1</v>
      </c>
      <c r="H249" t="s">
        <v>1381</v>
      </c>
      <c r="I249" s="13">
        <v>46212</v>
      </c>
      <c r="K249">
        <v>0</v>
      </c>
      <c r="L249">
        <v>0</v>
      </c>
      <c r="M249">
        <v>5</v>
      </c>
      <c r="N249" t="s">
        <v>1284</v>
      </c>
      <c r="O249" t="s">
        <v>1366</v>
      </c>
    </row>
    <row r="250" spans="1:15" x14ac:dyDescent="0.35">
      <c r="A250">
        <v>63</v>
      </c>
      <c r="B250" t="s">
        <v>1353</v>
      </c>
      <c r="C250">
        <v>0</v>
      </c>
      <c r="D250" t="s">
        <v>1220</v>
      </c>
      <c r="E250" t="s">
        <v>1354</v>
      </c>
      <c r="F250" t="b">
        <v>0</v>
      </c>
      <c r="G250">
        <v>50</v>
      </c>
      <c r="I250" s="13"/>
      <c r="K250">
        <v>0</v>
      </c>
      <c r="L250">
        <v>0</v>
      </c>
      <c r="M250">
        <v>200</v>
      </c>
      <c r="N250" t="s">
        <v>1286</v>
      </c>
      <c r="O250" t="s">
        <v>1368</v>
      </c>
    </row>
    <row r="251" spans="1:15" x14ac:dyDescent="0.35">
      <c r="A251">
        <v>63</v>
      </c>
      <c r="B251" t="s">
        <v>1353</v>
      </c>
      <c r="C251">
        <v>65</v>
      </c>
      <c r="D251" t="s">
        <v>1220</v>
      </c>
      <c r="E251" t="s">
        <v>1354</v>
      </c>
      <c r="F251" t="b">
        <v>1</v>
      </c>
      <c r="G251">
        <v>50</v>
      </c>
      <c r="H251" t="s">
        <v>1381</v>
      </c>
      <c r="I251" s="13">
        <v>46218</v>
      </c>
      <c r="K251">
        <v>615333336</v>
      </c>
      <c r="L251">
        <v>1000000000</v>
      </c>
      <c r="M251">
        <v>200</v>
      </c>
      <c r="N251" t="s">
        <v>1285</v>
      </c>
      <c r="O251" t="s">
        <v>1367</v>
      </c>
    </row>
    <row r="252" spans="1:15" x14ac:dyDescent="0.35">
      <c r="A252">
        <v>63</v>
      </c>
      <c r="B252" t="s">
        <v>1353</v>
      </c>
      <c r="C252">
        <v>85</v>
      </c>
      <c r="D252" t="s">
        <v>1220</v>
      </c>
      <c r="E252" t="s">
        <v>1354</v>
      </c>
      <c r="F252" t="b">
        <v>1</v>
      </c>
      <c r="G252">
        <v>50</v>
      </c>
      <c r="H252" t="s">
        <v>1383</v>
      </c>
      <c r="I252" s="13">
        <v>46139</v>
      </c>
      <c r="K252">
        <v>229533335</v>
      </c>
      <c r="L252">
        <v>1000000000</v>
      </c>
      <c r="M252">
        <v>200</v>
      </c>
      <c r="N252" t="s">
        <v>1284</v>
      </c>
      <c r="O252" t="s">
        <v>1366</v>
      </c>
    </row>
    <row r="253" spans="1:15" x14ac:dyDescent="0.35">
      <c r="A253">
        <v>63</v>
      </c>
      <c r="B253" t="s">
        <v>1353</v>
      </c>
      <c r="C253">
        <v>0</v>
      </c>
      <c r="D253" t="s">
        <v>1220</v>
      </c>
      <c r="E253" t="s">
        <v>1354</v>
      </c>
      <c r="F253" t="b">
        <v>0</v>
      </c>
      <c r="G253">
        <v>50</v>
      </c>
      <c r="I253" s="13"/>
      <c r="K253">
        <v>0</v>
      </c>
      <c r="L253">
        <v>0</v>
      </c>
      <c r="M253">
        <v>200</v>
      </c>
      <c r="N253" t="s">
        <v>1287</v>
      </c>
      <c r="O253" t="s">
        <v>1369</v>
      </c>
    </row>
    <row r="254" spans="1:15" x14ac:dyDescent="0.35">
      <c r="A254">
        <v>64</v>
      </c>
      <c r="B254" t="s">
        <v>1353</v>
      </c>
      <c r="C254">
        <v>6</v>
      </c>
      <c r="D254" t="s">
        <v>1220</v>
      </c>
      <c r="E254" t="s">
        <v>325</v>
      </c>
      <c r="F254" t="b">
        <v>1</v>
      </c>
      <c r="G254">
        <v>11</v>
      </c>
      <c r="H254" t="s">
        <v>1381</v>
      </c>
      <c r="I254" s="13">
        <v>46218</v>
      </c>
      <c r="K254">
        <v>393333333</v>
      </c>
      <c r="L254">
        <v>500000000</v>
      </c>
      <c r="M254">
        <v>46</v>
      </c>
      <c r="N254" t="s">
        <v>1285</v>
      </c>
      <c r="O254" t="s">
        <v>1367</v>
      </c>
    </row>
    <row r="255" spans="1:15" x14ac:dyDescent="0.35">
      <c r="A255">
        <v>64</v>
      </c>
      <c r="B255" t="s">
        <v>1353</v>
      </c>
      <c r="C255">
        <v>0</v>
      </c>
      <c r="D255" t="s">
        <v>1220</v>
      </c>
      <c r="E255" t="s">
        <v>325</v>
      </c>
      <c r="F255" t="b">
        <v>0</v>
      </c>
      <c r="G255">
        <v>12</v>
      </c>
      <c r="I255" s="13"/>
      <c r="K255">
        <v>0</v>
      </c>
      <c r="L255">
        <v>0</v>
      </c>
      <c r="M255">
        <v>46</v>
      </c>
      <c r="N255" t="s">
        <v>1286</v>
      </c>
      <c r="O255" t="s">
        <v>1368</v>
      </c>
    </row>
    <row r="256" spans="1:15" x14ac:dyDescent="0.35">
      <c r="A256">
        <v>64</v>
      </c>
      <c r="B256" t="s">
        <v>1353</v>
      </c>
      <c r="C256">
        <v>0</v>
      </c>
      <c r="D256" t="s">
        <v>1220</v>
      </c>
      <c r="E256" t="s">
        <v>325</v>
      </c>
      <c r="F256" t="b">
        <v>0</v>
      </c>
      <c r="G256">
        <v>12</v>
      </c>
      <c r="I256" s="13"/>
      <c r="K256">
        <v>0</v>
      </c>
      <c r="L256">
        <v>0</v>
      </c>
      <c r="M256">
        <v>46</v>
      </c>
      <c r="N256" t="s">
        <v>1287</v>
      </c>
      <c r="O256" t="s">
        <v>1369</v>
      </c>
    </row>
    <row r="257" spans="1:15" x14ac:dyDescent="0.35">
      <c r="A257">
        <v>64</v>
      </c>
      <c r="B257" t="s">
        <v>1353</v>
      </c>
      <c r="C257">
        <v>5</v>
      </c>
      <c r="D257" t="s">
        <v>1220</v>
      </c>
      <c r="E257" t="s">
        <v>325</v>
      </c>
      <c r="F257" t="b">
        <v>1</v>
      </c>
      <c r="G257">
        <v>11</v>
      </c>
      <c r="H257" t="s">
        <v>1383</v>
      </c>
      <c r="I257" s="13">
        <v>46139</v>
      </c>
      <c r="K257">
        <v>136500000</v>
      </c>
      <c r="L257">
        <v>500000000</v>
      </c>
      <c r="M257">
        <v>46</v>
      </c>
      <c r="N257" t="s">
        <v>1284</v>
      </c>
      <c r="O257" t="s">
        <v>1366</v>
      </c>
    </row>
    <row r="258" spans="1:15" x14ac:dyDescent="0.35">
      <c r="A258">
        <v>65</v>
      </c>
      <c r="B258" t="s">
        <v>1353</v>
      </c>
      <c r="C258">
        <v>0</v>
      </c>
      <c r="D258" t="s">
        <v>1220</v>
      </c>
      <c r="E258" t="s">
        <v>326</v>
      </c>
      <c r="F258" t="b">
        <v>0</v>
      </c>
      <c r="G258">
        <v>1</v>
      </c>
      <c r="I258" s="13"/>
      <c r="K258">
        <v>0</v>
      </c>
      <c r="L258">
        <v>0</v>
      </c>
      <c r="M258">
        <v>1</v>
      </c>
      <c r="N258" t="s">
        <v>1287</v>
      </c>
      <c r="O258" t="s">
        <v>1369</v>
      </c>
    </row>
    <row r="259" spans="1:15" x14ac:dyDescent="0.35">
      <c r="A259">
        <v>65</v>
      </c>
      <c r="B259" t="s">
        <v>1353</v>
      </c>
      <c r="C259">
        <v>0</v>
      </c>
      <c r="D259" t="s">
        <v>1220</v>
      </c>
      <c r="E259" t="s">
        <v>326</v>
      </c>
      <c r="F259" t="b">
        <v>1</v>
      </c>
      <c r="G259">
        <v>0</v>
      </c>
      <c r="H259" t="s">
        <v>1383</v>
      </c>
      <c r="I259" s="13">
        <v>46139</v>
      </c>
      <c r="K259">
        <v>0</v>
      </c>
      <c r="L259">
        <v>0</v>
      </c>
      <c r="M259">
        <v>1</v>
      </c>
      <c r="N259" t="s">
        <v>1284</v>
      </c>
      <c r="O259" t="s">
        <v>1366</v>
      </c>
    </row>
    <row r="260" spans="1:15" x14ac:dyDescent="0.35">
      <c r="A260">
        <v>65</v>
      </c>
      <c r="B260" t="s">
        <v>1353</v>
      </c>
      <c r="C260">
        <v>0</v>
      </c>
      <c r="D260" t="s">
        <v>1220</v>
      </c>
      <c r="E260" t="s">
        <v>326</v>
      </c>
      <c r="F260" t="b">
        <v>1</v>
      </c>
      <c r="G260">
        <v>0</v>
      </c>
      <c r="H260" t="s">
        <v>1381</v>
      </c>
      <c r="I260" s="13">
        <v>46218</v>
      </c>
      <c r="K260">
        <v>0</v>
      </c>
      <c r="L260">
        <v>0</v>
      </c>
      <c r="M260">
        <v>1</v>
      </c>
      <c r="N260" t="s">
        <v>1285</v>
      </c>
      <c r="O260" t="s">
        <v>1367</v>
      </c>
    </row>
    <row r="261" spans="1:15" x14ac:dyDescent="0.35">
      <c r="A261">
        <v>65</v>
      </c>
      <c r="B261" t="s">
        <v>1353</v>
      </c>
      <c r="C261">
        <v>0</v>
      </c>
      <c r="D261" t="s">
        <v>1220</v>
      </c>
      <c r="E261" t="s">
        <v>326</v>
      </c>
      <c r="F261" t="b">
        <v>0</v>
      </c>
      <c r="G261">
        <v>0</v>
      </c>
      <c r="I261" s="13"/>
      <c r="K261">
        <v>0</v>
      </c>
      <c r="L261">
        <v>0</v>
      </c>
      <c r="M261">
        <v>1</v>
      </c>
      <c r="N261" t="s">
        <v>1286</v>
      </c>
      <c r="O261" t="s">
        <v>1368</v>
      </c>
    </row>
    <row r="262" spans="1:15" x14ac:dyDescent="0.35">
      <c r="A262">
        <v>67</v>
      </c>
      <c r="B262" t="s">
        <v>1353</v>
      </c>
      <c r="C262">
        <v>0</v>
      </c>
      <c r="D262" t="s">
        <v>1220</v>
      </c>
      <c r="E262" t="s">
        <v>328</v>
      </c>
      <c r="F262" t="b">
        <v>0</v>
      </c>
      <c r="G262">
        <v>625</v>
      </c>
      <c r="I262" s="13"/>
      <c r="K262">
        <v>0</v>
      </c>
      <c r="L262">
        <v>0</v>
      </c>
      <c r="M262">
        <v>2500</v>
      </c>
      <c r="N262" t="s">
        <v>1287</v>
      </c>
      <c r="O262" t="s">
        <v>1369</v>
      </c>
    </row>
    <row r="263" spans="1:15" x14ac:dyDescent="0.35">
      <c r="A263">
        <v>67</v>
      </c>
      <c r="B263" t="s">
        <v>1353</v>
      </c>
      <c r="C263">
        <v>0</v>
      </c>
      <c r="D263" t="s">
        <v>1220</v>
      </c>
      <c r="E263" t="s">
        <v>328</v>
      </c>
      <c r="F263" t="b">
        <v>0</v>
      </c>
      <c r="G263">
        <v>625</v>
      </c>
      <c r="I263" s="13"/>
      <c r="K263">
        <v>0</v>
      </c>
      <c r="L263">
        <v>0</v>
      </c>
      <c r="M263">
        <v>2500</v>
      </c>
      <c r="N263" t="s">
        <v>1286</v>
      </c>
      <c r="O263" t="s">
        <v>1368</v>
      </c>
    </row>
    <row r="264" spans="1:15" x14ac:dyDescent="0.35">
      <c r="A264">
        <v>67</v>
      </c>
      <c r="B264" t="s">
        <v>1353</v>
      </c>
      <c r="C264">
        <v>2083</v>
      </c>
      <c r="D264" t="s">
        <v>1220</v>
      </c>
      <c r="E264" t="s">
        <v>328</v>
      </c>
      <c r="F264" t="b">
        <v>1</v>
      </c>
      <c r="G264">
        <v>625</v>
      </c>
      <c r="H264" t="s">
        <v>1384</v>
      </c>
      <c r="I264" s="13">
        <v>46218</v>
      </c>
      <c r="K264">
        <v>0</v>
      </c>
      <c r="L264">
        <v>0</v>
      </c>
      <c r="M264">
        <v>2500</v>
      </c>
      <c r="N264" t="s">
        <v>1285</v>
      </c>
      <c r="O264" t="s">
        <v>1367</v>
      </c>
    </row>
    <row r="265" spans="1:15" x14ac:dyDescent="0.35">
      <c r="A265">
        <v>67</v>
      </c>
      <c r="B265" t="s">
        <v>1353</v>
      </c>
      <c r="C265">
        <v>2741</v>
      </c>
      <c r="D265" t="s">
        <v>1220</v>
      </c>
      <c r="E265" t="s">
        <v>328</v>
      </c>
      <c r="F265" t="b">
        <v>1</v>
      </c>
      <c r="G265">
        <v>625</v>
      </c>
      <c r="H265" t="s">
        <v>1383</v>
      </c>
      <c r="I265" s="13">
        <v>46139</v>
      </c>
      <c r="K265">
        <v>0</v>
      </c>
      <c r="L265">
        <v>0</v>
      </c>
      <c r="M265">
        <v>2500</v>
      </c>
      <c r="N265" t="s">
        <v>1284</v>
      </c>
      <c r="O265" t="s">
        <v>1366</v>
      </c>
    </row>
    <row r="266" spans="1:15" x14ac:dyDescent="0.35">
      <c r="A266">
        <v>68</v>
      </c>
      <c r="B266" t="s">
        <v>1353</v>
      </c>
      <c r="C266">
        <v>4</v>
      </c>
      <c r="D266" t="s">
        <v>1220</v>
      </c>
      <c r="E266" t="s">
        <v>329</v>
      </c>
      <c r="F266" t="b">
        <v>1</v>
      </c>
      <c r="G266">
        <v>1</v>
      </c>
      <c r="H266" t="s">
        <v>1381</v>
      </c>
      <c r="I266" s="13">
        <v>46218</v>
      </c>
      <c r="K266">
        <v>2499053860</v>
      </c>
      <c r="L266">
        <v>13016794065</v>
      </c>
      <c r="M266">
        <v>5</v>
      </c>
      <c r="N266" t="s">
        <v>1285</v>
      </c>
      <c r="O266" t="s">
        <v>1367</v>
      </c>
    </row>
    <row r="267" spans="1:15" x14ac:dyDescent="0.35">
      <c r="A267">
        <v>68</v>
      </c>
      <c r="B267" t="s">
        <v>1353</v>
      </c>
      <c r="C267">
        <v>0</v>
      </c>
      <c r="D267" t="s">
        <v>1220</v>
      </c>
      <c r="E267" t="s">
        <v>329</v>
      </c>
      <c r="F267" t="b">
        <v>1</v>
      </c>
      <c r="G267">
        <v>1</v>
      </c>
      <c r="H267" t="s">
        <v>1383</v>
      </c>
      <c r="I267" s="13">
        <v>46139</v>
      </c>
      <c r="K267">
        <v>0</v>
      </c>
      <c r="L267">
        <v>20730780045</v>
      </c>
      <c r="M267">
        <v>5</v>
      </c>
      <c r="N267" t="s">
        <v>1284</v>
      </c>
      <c r="O267" t="s">
        <v>1366</v>
      </c>
    </row>
    <row r="268" spans="1:15" x14ac:dyDescent="0.35">
      <c r="A268">
        <v>68</v>
      </c>
      <c r="B268" t="s">
        <v>1353</v>
      </c>
      <c r="C268">
        <v>0</v>
      </c>
      <c r="D268" t="s">
        <v>1220</v>
      </c>
      <c r="E268" t="s">
        <v>329</v>
      </c>
      <c r="F268" t="b">
        <v>0</v>
      </c>
      <c r="G268">
        <v>2</v>
      </c>
      <c r="I268" s="13"/>
      <c r="K268">
        <v>0</v>
      </c>
      <c r="L268">
        <v>0</v>
      </c>
      <c r="M268">
        <v>5</v>
      </c>
      <c r="N268" t="s">
        <v>1287</v>
      </c>
      <c r="O268" t="s">
        <v>1369</v>
      </c>
    </row>
    <row r="269" spans="1:15" x14ac:dyDescent="0.35">
      <c r="A269">
        <v>68</v>
      </c>
      <c r="B269" t="s">
        <v>1353</v>
      </c>
      <c r="C269">
        <v>0</v>
      </c>
      <c r="D269" t="s">
        <v>1220</v>
      </c>
      <c r="E269" t="s">
        <v>329</v>
      </c>
      <c r="F269" t="b">
        <v>0</v>
      </c>
      <c r="G269">
        <v>1</v>
      </c>
      <c r="I269" s="13"/>
      <c r="K269">
        <v>0</v>
      </c>
      <c r="L269">
        <v>0</v>
      </c>
      <c r="M269">
        <v>5</v>
      </c>
      <c r="N269" t="s">
        <v>1286</v>
      </c>
      <c r="O269" t="s">
        <v>1368</v>
      </c>
    </row>
    <row r="270" spans="1:15" x14ac:dyDescent="0.35">
      <c r="A270">
        <v>69</v>
      </c>
      <c r="B270" t="s">
        <v>1353</v>
      </c>
      <c r="C270">
        <v>0</v>
      </c>
      <c r="D270" t="s">
        <v>1220</v>
      </c>
      <c r="E270" t="s">
        <v>330</v>
      </c>
      <c r="F270" t="b">
        <v>1</v>
      </c>
      <c r="G270">
        <v>0.25</v>
      </c>
      <c r="H270" t="s">
        <v>1381</v>
      </c>
      <c r="I270" s="13">
        <v>46218</v>
      </c>
      <c r="K270">
        <v>0</v>
      </c>
      <c r="L270">
        <v>0</v>
      </c>
      <c r="M270">
        <v>0.25</v>
      </c>
      <c r="N270" t="s">
        <v>1319</v>
      </c>
      <c r="O270" t="s">
        <v>1367</v>
      </c>
    </row>
    <row r="271" spans="1:15" x14ac:dyDescent="0.35">
      <c r="A271">
        <v>70</v>
      </c>
      <c r="B271" t="s">
        <v>1353</v>
      </c>
      <c r="C271">
        <v>0</v>
      </c>
      <c r="D271" t="s">
        <v>1220</v>
      </c>
      <c r="E271" t="s">
        <v>331</v>
      </c>
      <c r="F271" t="b">
        <v>1</v>
      </c>
      <c r="G271">
        <v>0.25</v>
      </c>
      <c r="H271" t="s">
        <v>1381</v>
      </c>
      <c r="I271" s="13">
        <v>46219</v>
      </c>
      <c r="K271">
        <v>0</v>
      </c>
      <c r="L271">
        <v>0</v>
      </c>
      <c r="M271">
        <v>0.25</v>
      </c>
      <c r="N271" t="s">
        <v>1319</v>
      </c>
      <c r="O271" t="s">
        <v>1367</v>
      </c>
    </row>
    <row r="272" spans="1:15" x14ac:dyDescent="0.35">
      <c r="A272">
        <v>71</v>
      </c>
      <c r="B272" t="s">
        <v>40</v>
      </c>
      <c r="C272">
        <v>0</v>
      </c>
      <c r="D272" t="s">
        <v>1220</v>
      </c>
      <c r="E272" t="s">
        <v>311</v>
      </c>
      <c r="F272" t="b">
        <v>1</v>
      </c>
      <c r="G272">
        <v>4</v>
      </c>
      <c r="H272" t="s">
        <v>1381</v>
      </c>
      <c r="I272" s="13">
        <v>46217</v>
      </c>
      <c r="K272">
        <v>0</v>
      </c>
      <c r="L272">
        <v>157426087</v>
      </c>
      <c r="M272">
        <v>21</v>
      </c>
      <c r="N272" t="s">
        <v>1319</v>
      </c>
      <c r="O272" t="s">
        <v>1367</v>
      </c>
    </row>
    <row r="273" spans="1:15" x14ac:dyDescent="0.35">
      <c r="A273">
        <v>71</v>
      </c>
      <c r="B273" t="s">
        <v>40</v>
      </c>
      <c r="C273">
        <v>0</v>
      </c>
      <c r="D273" t="s">
        <v>1220</v>
      </c>
      <c r="E273" t="s">
        <v>311</v>
      </c>
      <c r="F273" t="b">
        <v>0</v>
      </c>
      <c r="G273">
        <v>5</v>
      </c>
      <c r="I273" s="13"/>
      <c r="K273">
        <v>0</v>
      </c>
      <c r="L273">
        <v>0</v>
      </c>
      <c r="M273">
        <v>21</v>
      </c>
      <c r="N273" t="s">
        <v>1321</v>
      </c>
      <c r="O273" t="s">
        <v>1369</v>
      </c>
    </row>
    <row r="274" spans="1:15" x14ac:dyDescent="0.35">
      <c r="A274">
        <v>71</v>
      </c>
      <c r="B274" t="s">
        <v>40</v>
      </c>
      <c r="C274">
        <v>0</v>
      </c>
      <c r="D274" t="s">
        <v>1220</v>
      </c>
      <c r="E274" t="s">
        <v>311</v>
      </c>
      <c r="F274" t="b">
        <v>0</v>
      </c>
      <c r="G274">
        <v>6</v>
      </c>
      <c r="I274" s="13"/>
      <c r="K274">
        <v>0</v>
      </c>
      <c r="L274">
        <v>0</v>
      </c>
      <c r="M274">
        <v>21</v>
      </c>
      <c r="N274" t="s">
        <v>1320</v>
      </c>
      <c r="O274" t="s">
        <v>1368</v>
      </c>
    </row>
    <row r="275" spans="1:15" x14ac:dyDescent="0.35">
      <c r="A275">
        <v>71</v>
      </c>
      <c r="B275" t="s">
        <v>40</v>
      </c>
      <c r="C275">
        <v>8</v>
      </c>
      <c r="D275" t="s">
        <v>1220</v>
      </c>
      <c r="E275" t="s">
        <v>311</v>
      </c>
      <c r="F275" t="b">
        <v>1</v>
      </c>
      <c r="G275">
        <v>8</v>
      </c>
      <c r="H275" t="s">
        <v>1381</v>
      </c>
      <c r="I275" s="13">
        <v>46217</v>
      </c>
      <c r="K275">
        <v>78713043</v>
      </c>
      <c r="L275">
        <v>157426087</v>
      </c>
      <c r="M275">
        <v>21</v>
      </c>
      <c r="N275" t="s">
        <v>1285</v>
      </c>
      <c r="O275" t="s">
        <v>1367</v>
      </c>
    </row>
    <row r="276" spans="1:15" x14ac:dyDescent="0.35">
      <c r="A276">
        <v>72</v>
      </c>
      <c r="B276" t="s">
        <v>42</v>
      </c>
      <c r="C276">
        <v>0</v>
      </c>
      <c r="D276" t="s">
        <v>1220</v>
      </c>
      <c r="E276" t="s">
        <v>1355</v>
      </c>
      <c r="F276" t="b">
        <v>1</v>
      </c>
      <c r="G276">
        <v>543</v>
      </c>
      <c r="H276" t="s">
        <v>1381</v>
      </c>
      <c r="I276" s="13">
        <v>46213</v>
      </c>
      <c r="K276">
        <v>0</v>
      </c>
      <c r="L276">
        <v>0</v>
      </c>
      <c r="M276">
        <v>2174</v>
      </c>
      <c r="N276" t="s">
        <v>1285</v>
      </c>
      <c r="O276" t="s">
        <v>1367</v>
      </c>
    </row>
    <row r="277" spans="1:15" x14ac:dyDescent="0.35">
      <c r="A277">
        <v>72</v>
      </c>
      <c r="B277" t="s">
        <v>42</v>
      </c>
      <c r="C277">
        <v>0</v>
      </c>
      <c r="D277" t="s">
        <v>1220</v>
      </c>
      <c r="E277" t="s">
        <v>1355</v>
      </c>
      <c r="F277" t="b">
        <v>1</v>
      </c>
      <c r="G277">
        <v>543</v>
      </c>
      <c r="H277" t="s">
        <v>1381</v>
      </c>
      <c r="I277" s="13">
        <v>46213</v>
      </c>
      <c r="K277">
        <v>0</v>
      </c>
      <c r="L277">
        <v>0</v>
      </c>
      <c r="M277">
        <v>2174</v>
      </c>
      <c r="N277" t="s">
        <v>1284</v>
      </c>
      <c r="O277" t="s">
        <v>1366</v>
      </c>
    </row>
    <row r="278" spans="1:15" x14ac:dyDescent="0.35">
      <c r="A278">
        <v>72</v>
      </c>
      <c r="B278" t="s">
        <v>42</v>
      </c>
      <c r="C278">
        <v>0</v>
      </c>
      <c r="D278" t="s">
        <v>1220</v>
      </c>
      <c r="E278" t="s">
        <v>1355</v>
      </c>
      <c r="F278" t="b">
        <v>0</v>
      </c>
      <c r="G278">
        <v>544</v>
      </c>
      <c r="I278" s="13"/>
      <c r="K278">
        <v>0</v>
      </c>
      <c r="L278">
        <v>0</v>
      </c>
      <c r="M278">
        <v>2174</v>
      </c>
      <c r="N278" t="s">
        <v>1287</v>
      </c>
      <c r="O278" t="s">
        <v>1369</v>
      </c>
    </row>
    <row r="279" spans="1:15" x14ac:dyDescent="0.35">
      <c r="A279">
        <v>72</v>
      </c>
      <c r="B279" t="s">
        <v>42</v>
      </c>
      <c r="C279">
        <v>0</v>
      </c>
      <c r="D279" t="s">
        <v>1220</v>
      </c>
      <c r="E279" t="s">
        <v>1355</v>
      </c>
      <c r="F279" t="b">
        <v>0</v>
      </c>
      <c r="G279">
        <v>544</v>
      </c>
      <c r="I279" s="13"/>
      <c r="K279">
        <v>0</v>
      </c>
      <c r="L279">
        <v>0</v>
      </c>
      <c r="M279">
        <v>2174</v>
      </c>
      <c r="N279" t="s">
        <v>1286</v>
      </c>
      <c r="O279" t="s">
        <v>1368</v>
      </c>
    </row>
    <row r="280" spans="1:15" x14ac:dyDescent="0.35">
      <c r="A280">
        <v>73</v>
      </c>
      <c r="B280" t="s">
        <v>42</v>
      </c>
      <c r="C280">
        <v>0</v>
      </c>
      <c r="D280" t="s">
        <v>1220</v>
      </c>
      <c r="E280" t="s">
        <v>333</v>
      </c>
      <c r="F280" t="b">
        <v>0</v>
      </c>
      <c r="G280">
        <v>0</v>
      </c>
      <c r="I280" s="13"/>
      <c r="K280">
        <v>0</v>
      </c>
      <c r="L280">
        <v>0</v>
      </c>
      <c r="M280">
        <v>1</v>
      </c>
      <c r="N280" t="s">
        <v>1286</v>
      </c>
      <c r="O280" t="s">
        <v>1368</v>
      </c>
    </row>
    <row r="281" spans="1:15" x14ac:dyDescent="0.35">
      <c r="A281">
        <v>73</v>
      </c>
      <c r="B281" t="s">
        <v>42</v>
      </c>
      <c r="C281">
        <v>0</v>
      </c>
      <c r="D281" t="s">
        <v>1220</v>
      </c>
      <c r="E281" t="s">
        <v>333</v>
      </c>
      <c r="F281" t="b">
        <v>1</v>
      </c>
      <c r="G281">
        <v>0</v>
      </c>
      <c r="H281" t="s">
        <v>1381</v>
      </c>
      <c r="I281" s="13">
        <v>46213</v>
      </c>
      <c r="K281">
        <v>0</v>
      </c>
      <c r="L281">
        <v>42000000</v>
      </c>
      <c r="M281">
        <v>1</v>
      </c>
      <c r="N281" t="s">
        <v>1285</v>
      </c>
      <c r="O281" t="s">
        <v>1367</v>
      </c>
    </row>
    <row r="282" spans="1:15" x14ac:dyDescent="0.35">
      <c r="A282">
        <v>73</v>
      </c>
      <c r="B282" t="s">
        <v>42</v>
      </c>
      <c r="C282">
        <v>0</v>
      </c>
      <c r="D282" t="s">
        <v>1220</v>
      </c>
      <c r="E282" t="s">
        <v>333</v>
      </c>
      <c r="F282" t="b">
        <v>1</v>
      </c>
      <c r="G282">
        <v>0</v>
      </c>
      <c r="H282" t="s">
        <v>1381</v>
      </c>
      <c r="I282" s="13">
        <v>46213</v>
      </c>
      <c r="K282">
        <v>0</v>
      </c>
      <c r="L282">
        <v>42000000</v>
      </c>
      <c r="M282">
        <v>1</v>
      </c>
      <c r="N282" t="s">
        <v>1284</v>
      </c>
      <c r="O282" t="s">
        <v>1366</v>
      </c>
    </row>
    <row r="283" spans="1:15" x14ac:dyDescent="0.35">
      <c r="A283">
        <v>73</v>
      </c>
      <c r="B283" t="s">
        <v>42</v>
      </c>
      <c r="C283">
        <v>0</v>
      </c>
      <c r="D283" t="s">
        <v>1220</v>
      </c>
      <c r="E283" t="s">
        <v>333</v>
      </c>
      <c r="F283" t="b">
        <v>0</v>
      </c>
      <c r="G283">
        <v>1</v>
      </c>
      <c r="I283" s="13"/>
      <c r="K283">
        <v>0</v>
      </c>
      <c r="L283">
        <v>0</v>
      </c>
      <c r="M283">
        <v>1</v>
      </c>
      <c r="N283" t="s">
        <v>1287</v>
      </c>
      <c r="O283" t="s">
        <v>1369</v>
      </c>
    </row>
    <row r="284" spans="1:15" x14ac:dyDescent="0.35">
      <c r="A284">
        <v>74</v>
      </c>
      <c r="B284" t="s">
        <v>42</v>
      </c>
      <c r="C284">
        <v>0</v>
      </c>
      <c r="D284" t="s">
        <v>1220</v>
      </c>
      <c r="E284" t="s">
        <v>334</v>
      </c>
      <c r="F284" t="b">
        <v>1</v>
      </c>
      <c r="G284">
        <v>0</v>
      </c>
      <c r="H284" t="s">
        <v>1381</v>
      </c>
      <c r="I284" s="13">
        <v>46213</v>
      </c>
      <c r="K284">
        <v>0</v>
      </c>
      <c r="L284">
        <v>0</v>
      </c>
      <c r="M284">
        <v>1</v>
      </c>
      <c r="N284" t="s">
        <v>1284</v>
      </c>
      <c r="O284" t="s">
        <v>1366</v>
      </c>
    </row>
    <row r="285" spans="1:15" x14ac:dyDescent="0.35">
      <c r="A285">
        <v>74</v>
      </c>
      <c r="B285" t="s">
        <v>42</v>
      </c>
      <c r="C285">
        <v>0</v>
      </c>
      <c r="D285" t="s">
        <v>1220</v>
      </c>
      <c r="E285" t="s">
        <v>334</v>
      </c>
      <c r="F285" t="b">
        <v>0</v>
      </c>
      <c r="G285">
        <v>0</v>
      </c>
      <c r="I285" s="13"/>
      <c r="K285">
        <v>0</v>
      </c>
      <c r="L285">
        <v>0</v>
      </c>
      <c r="M285">
        <v>1</v>
      </c>
      <c r="N285" t="s">
        <v>1286</v>
      </c>
      <c r="O285" t="s">
        <v>1368</v>
      </c>
    </row>
    <row r="286" spans="1:15" x14ac:dyDescent="0.35">
      <c r="A286">
        <v>74</v>
      </c>
      <c r="B286" t="s">
        <v>42</v>
      </c>
      <c r="C286">
        <v>0</v>
      </c>
      <c r="D286" t="s">
        <v>1220</v>
      </c>
      <c r="E286" t="s">
        <v>334</v>
      </c>
      <c r="F286" t="b">
        <v>0</v>
      </c>
      <c r="G286">
        <v>1</v>
      </c>
      <c r="I286" s="13"/>
      <c r="K286">
        <v>0</v>
      </c>
      <c r="L286">
        <v>0</v>
      </c>
      <c r="M286">
        <v>1</v>
      </c>
      <c r="N286" t="s">
        <v>1287</v>
      </c>
      <c r="O286" t="s">
        <v>1369</v>
      </c>
    </row>
    <row r="287" spans="1:15" x14ac:dyDescent="0.35">
      <c r="A287">
        <v>74</v>
      </c>
      <c r="B287" t="s">
        <v>42</v>
      </c>
      <c r="C287">
        <v>0</v>
      </c>
      <c r="D287" t="s">
        <v>1220</v>
      </c>
      <c r="E287" t="s">
        <v>334</v>
      </c>
      <c r="F287" t="b">
        <v>1</v>
      </c>
      <c r="G287">
        <v>0</v>
      </c>
      <c r="H287" t="s">
        <v>1381</v>
      </c>
      <c r="I287" s="13">
        <v>46213</v>
      </c>
      <c r="K287">
        <v>0</v>
      </c>
      <c r="L287">
        <v>0</v>
      </c>
      <c r="M287">
        <v>1</v>
      </c>
      <c r="N287" t="s">
        <v>1285</v>
      </c>
      <c r="O287" t="s">
        <v>1367</v>
      </c>
    </row>
    <row r="288" spans="1:15" x14ac:dyDescent="0.35">
      <c r="A288">
        <v>75</v>
      </c>
      <c r="B288" t="s">
        <v>1356</v>
      </c>
      <c r="C288">
        <v>0</v>
      </c>
      <c r="D288" t="s">
        <v>1220</v>
      </c>
      <c r="E288" t="s">
        <v>335</v>
      </c>
      <c r="F288" t="b">
        <v>0</v>
      </c>
      <c r="G288">
        <v>45</v>
      </c>
      <c r="I288" s="13"/>
      <c r="K288">
        <v>0</v>
      </c>
      <c r="L288">
        <v>0</v>
      </c>
      <c r="M288">
        <v>180</v>
      </c>
      <c r="N288" t="s">
        <v>1286</v>
      </c>
      <c r="O288" t="s">
        <v>1368</v>
      </c>
    </row>
    <row r="289" spans="1:15" x14ac:dyDescent="0.35">
      <c r="A289">
        <v>75</v>
      </c>
      <c r="B289" t="s">
        <v>1356</v>
      </c>
      <c r="C289">
        <v>0</v>
      </c>
      <c r="D289" t="s">
        <v>1220</v>
      </c>
      <c r="E289" t="s">
        <v>335</v>
      </c>
      <c r="F289" t="b">
        <v>0</v>
      </c>
      <c r="G289">
        <v>45</v>
      </c>
      <c r="I289" s="13"/>
      <c r="K289">
        <v>0</v>
      </c>
      <c r="L289">
        <v>0</v>
      </c>
      <c r="M289">
        <v>180</v>
      </c>
      <c r="N289" t="s">
        <v>1287</v>
      </c>
      <c r="O289" t="s">
        <v>1369</v>
      </c>
    </row>
    <row r="290" spans="1:15" x14ac:dyDescent="0.35">
      <c r="A290">
        <v>75</v>
      </c>
      <c r="B290" t="s">
        <v>1356</v>
      </c>
      <c r="C290">
        <v>113</v>
      </c>
      <c r="D290" t="s">
        <v>1220</v>
      </c>
      <c r="E290" t="s">
        <v>335</v>
      </c>
      <c r="F290" t="b">
        <v>1</v>
      </c>
      <c r="G290">
        <v>45</v>
      </c>
      <c r="H290" t="s">
        <v>1383</v>
      </c>
      <c r="I290" s="13">
        <v>46139</v>
      </c>
      <c r="K290">
        <v>0</v>
      </c>
      <c r="L290">
        <v>0</v>
      </c>
      <c r="M290">
        <v>180</v>
      </c>
      <c r="N290" t="s">
        <v>1284</v>
      </c>
      <c r="O290" t="s">
        <v>1366</v>
      </c>
    </row>
    <row r="291" spans="1:15" x14ac:dyDescent="0.35">
      <c r="A291">
        <v>75</v>
      </c>
      <c r="B291" t="s">
        <v>1356</v>
      </c>
      <c r="C291">
        <v>0</v>
      </c>
      <c r="D291" t="s">
        <v>1220</v>
      </c>
      <c r="E291" t="s">
        <v>335</v>
      </c>
      <c r="F291" t="b">
        <v>0</v>
      </c>
      <c r="G291">
        <v>45</v>
      </c>
      <c r="I291" s="13"/>
      <c r="K291">
        <v>0</v>
      </c>
      <c r="L291">
        <v>0</v>
      </c>
      <c r="M291">
        <v>180</v>
      </c>
      <c r="N291" t="s">
        <v>1285</v>
      </c>
      <c r="O291" t="s">
        <v>1367</v>
      </c>
    </row>
    <row r="292" spans="1:15" x14ac:dyDescent="0.35">
      <c r="A292">
        <v>76</v>
      </c>
      <c r="B292" t="s">
        <v>1356</v>
      </c>
      <c r="C292">
        <v>0</v>
      </c>
      <c r="D292" t="s">
        <v>1220</v>
      </c>
      <c r="E292" t="s">
        <v>336</v>
      </c>
      <c r="F292" t="b">
        <v>0</v>
      </c>
      <c r="G292">
        <v>1</v>
      </c>
      <c r="I292" s="13"/>
      <c r="K292">
        <v>0</v>
      </c>
      <c r="L292">
        <v>0</v>
      </c>
      <c r="M292">
        <v>4</v>
      </c>
      <c r="N292" t="s">
        <v>1287</v>
      </c>
      <c r="O292" t="s">
        <v>1369</v>
      </c>
    </row>
    <row r="293" spans="1:15" x14ac:dyDescent="0.35">
      <c r="A293">
        <v>76</v>
      </c>
      <c r="B293" t="s">
        <v>1356</v>
      </c>
      <c r="C293">
        <v>0</v>
      </c>
      <c r="D293" t="s">
        <v>1220</v>
      </c>
      <c r="E293" t="s">
        <v>336</v>
      </c>
      <c r="F293" t="b">
        <v>0</v>
      </c>
      <c r="G293">
        <v>1</v>
      </c>
      <c r="I293" s="13"/>
      <c r="K293">
        <v>0</v>
      </c>
      <c r="L293">
        <v>0</v>
      </c>
      <c r="M293">
        <v>4</v>
      </c>
      <c r="N293" t="s">
        <v>1286</v>
      </c>
      <c r="O293" t="s">
        <v>1368</v>
      </c>
    </row>
    <row r="294" spans="1:15" x14ac:dyDescent="0.35">
      <c r="A294">
        <v>76</v>
      </c>
      <c r="B294" t="s">
        <v>1356</v>
      </c>
      <c r="C294">
        <v>0</v>
      </c>
      <c r="D294" t="s">
        <v>1220</v>
      </c>
      <c r="E294" t="s">
        <v>336</v>
      </c>
      <c r="F294" t="b">
        <v>0</v>
      </c>
      <c r="G294">
        <v>1</v>
      </c>
      <c r="I294" s="13"/>
      <c r="K294">
        <v>0</v>
      </c>
      <c r="L294">
        <v>0</v>
      </c>
      <c r="M294">
        <v>4</v>
      </c>
      <c r="N294" t="s">
        <v>1285</v>
      </c>
      <c r="O294" t="s">
        <v>1367</v>
      </c>
    </row>
    <row r="295" spans="1:15" x14ac:dyDescent="0.35">
      <c r="A295">
        <v>76</v>
      </c>
      <c r="B295" t="s">
        <v>1356</v>
      </c>
      <c r="C295">
        <v>0</v>
      </c>
      <c r="D295" t="s">
        <v>1220</v>
      </c>
      <c r="E295" t="s">
        <v>336</v>
      </c>
      <c r="F295" t="b">
        <v>0</v>
      </c>
      <c r="G295">
        <v>1</v>
      </c>
      <c r="I295" s="13"/>
      <c r="K295">
        <v>0</v>
      </c>
      <c r="L295">
        <v>0</v>
      </c>
      <c r="M295">
        <v>4</v>
      </c>
      <c r="N295" t="s">
        <v>1284</v>
      </c>
      <c r="O295" t="s">
        <v>1366</v>
      </c>
    </row>
    <row r="296" spans="1:15" x14ac:dyDescent="0.35">
      <c r="A296">
        <v>77</v>
      </c>
      <c r="B296" t="s">
        <v>1356</v>
      </c>
      <c r="C296">
        <v>0</v>
      </c>
      <c r="D296" t="s">
        <v>1220</v>
      </c>
      <c r="E296" t="s">
        <v>1357</v>
      </c>
      <c r="F296" t="b">
        <v>0</v>
      </c>
      <c r="G296">
        <v>75</v>
      </c>
      <c r="I296" s="13"/>
      <c r="K296">
        <v>0</v>
      </c>
      <c r="L296">
        <v>0</v>
      </c>
      <c r="M296">
        <v>300</v>
      </c>
      <c r="N296" t="s">
        <v>1286</v>
      </c>
      <c r="O296" t="s">
        <v>1368</v>
      </c>
    </row>
    <row r="297" spans="1:15" x14ac:dyDescent="0.35">
      <c r="A297">
        <v>77</v>
      </c>
      <c r="B297" t="s">
        <v>1356</v>
      </c>
      <c r="C297">
        <v>0</v>
      </c>
      <c r="D297" t="s">
        <v>1220</v>
      </c>
      <c r="E297" t="s">
        <v>1357</v>
      </c>
      <c r="F297" t="b">
        <v>0</v>
      </c>
      <c r="G297">
        <v>75</v>
      </c>
      <c r="I297" s="13"/>
      <c r="K297">
        <v>0</v>
      </c>
      <c r="L297">
        <v>0</v>
      </c>
      <c r="M297">
        <v>300</v>
      </c>
      <c r="N297" t="s">
        <v>1285</v>
      </c>
      <c r="O297" t="s">
        <v>1367</v>
      </c>
    </row>
    <row r="298" spans="1:15" x14ac:dyDescent="0.35">
      <c r="A298">
        <v>77</v>
      </c>
      <c r="B298" t="s">
        <v>1356</v>
      </c>
      <c r="C298">
        <v>0</v>
      </c>
      <c r="D298" t="s">
        <v>1220</v>
      </c>
      <c r="E298" t="s">
        <v>1357</v>
      </c>
      <c r="F298" t="b">
        <v>0</v>
      </c>
      <c r="G298">
        <v>75</v>
      </c>
      <c r="I298" s="13"/>
      <c r="K298">
        <v>0</v>
      </c>
      <c r="L298">
        <v>0</v>
      </c>
      <c r="M298">
        <v>300</v>
      </c>
      <c r="N298" t="s">
        <v>1287</v>
      </c>
      <c r="O298" t="s">
        <v>1369</v>
      </c>
    </row>
    <row r="299" spans="1:15" x14ac:dyDescent="0.35">
      <c r="A299">
        <v>77</v>
      </c>
      <c r="B299" t="s">
        <v>1356</v>
      </c>
      <c r="C299">
        <v>40</v>
      </c>
      <c r="D299" t="s">
        <v>1220</v>
      </c>
      <c r="E299" t="s">
        <v>1357</v>
      </c>
      <c r="F299" t="b">
        <v>1</v>
      </c>
      <c r="G299">
        <v>75</v>
      </c>
      <c r="H299" t="s">
        <v>1383</v>
      </c>
      <c r="I299" s="13">
        <v>46139</v>
      </c>
      <c r="K299">
        <v>0</v>
      </c>
      <c r="L299">
        <v>0</v>
      </c>
      <c r="M299">
        <v>300</v>
      </c>
      <c r="N299" t="s">
        <v>1284</v>
      </c>
      <c r="O299" t="s">
        <v>1366</v>
      </c>
    </row>
    <row r="300" spans="1:15" x14ac:dyDescent="0.35">
      <c r="A300">
        <v>78</v>
      </c>
      <c r="B300" t="s">
        <v>1356</v>
      </c>
      <c r="C300">
        <v>0</v>
      </c>
      <c r="D300" t="s">
        <v>1220</v>
      </c>
      <c r="E300" t="s">
        <v>338</v>
      </c>
      <c r="F300" t="b">
        <v>0</v>
      </c>
      <c r="G300">
        <v>25</v>
      </c>
      <c r="I300" s="13"/>
      <c r="K300">
        <v>0</v>
      </c>
      <c r="L300">
        <v>0</v>
      </c>
      <c r="M300">
        <v>100</v>
      </c>
      <c r="N300" t="s">
        <v>1284</v>
      </c>
      <c r="O300" t="s">
        <v>1366</v>
      </c>
    </row>
    <row r="301" spans="1:15" x14ac:dyDescent="0.35">
      <c r="A301">
        <v>78</v>
      </c>
      <c r="B301" t="s">
        <v>1356</v>
      </c>
      <c r="C301">
        <v>0</v>
      </c>
      <c r="D301" t="s">
        <v>1220</v>
      </c>
      <c r="E301" t="s">
        <v>338</v>
      </c>
      <c r="F301" t="b">
        <v>0</v>
      </c>
      <c r="G301">
        <v>25</v>
      </c>
      <c r="I301" s="13"/>
      <c r="K301">
        <v>0</v>
      </c>
      <c r="L301">
        <v>0</v>
      </c>
      <c r="M301">
        <v>100</v>
      </c>
      <c r="N301" t="s">
        <v>1285</v>
      </c>
      <c r="O301" t="s">
        <v>1367</v>
      </c>
    </row>
    <row r="302" spans="1:15" x14ac:dyDescent="0.35">
      <c r="A302">
        <v>78</v>
      </c>
      <c r="B302" t="s">
        <v>1356</v>
      </c>
      <c r="C302">
        <v>0</v>
      </c>
      <c r="D302" t="s">
        <v>1220</v>
      </c>
      <c r="E302" t="s">
        <v>338</v>
      </c>
      <c r="F302" t="b">
        <v>0</v>
      </c>
      <c r="G302">
        <v>25</v>
      </c>
      <c r="I302" s="13"/>
      <c r="K302">
        <v>0</v>
      </c>
      <c r="L302">
        <v>0</v>
      </c>
      <c r="M302">
        <v>100</v>
      </c>
      <c r="N302" t="s">
        <v>1287</v>
      </c>
      <c r="O302" t="s">
        <v>1369</v>
      </c>
    </row>
    <row r="303" spans="1:15" x14ac:dyDescent="0.35">
      <c r="A303">
        <v>78</v>
      </c>
      <c r="B303" t="s">
        <v>1356</v>
      </c>
      <c r="C303">
        <v>0</v>
      </c>
      <c r="D303" t="s">
        <v>1220</v>
      </c>
      <c r="E303" t="s">
        <v>338</v>
      </c>
      <c r="F303" t="b">
        <v>0</v>
      </c>
      <c r="G303">
        <v>25</v>
      </c>
      <c r="I303" s="13"/>
      <c r="K303">
        <v>0</v>
      </c>
      <c r="L303">
        <v>0</v>
      </c>
      <c r="M303">
        <v>100</v>
      </c>
      <c r="N303" t="s">
        <v>1286</v>
      </c>
      <c r="O303" t="s">
        <v>1368</v>
      </c>
    </row>
    <row r="304" spans="1:15" x14ac:dyDescent="0.35">
      <c r="A304">
        <v>79</v>
      </c>
      <c r="B304" t="s">
        <v>1356</v>
      </c>
      <c r="C304">
        <v>0</v>
      </c>
      <c r="D304" t="s">
        <v>1220</v>
      </c>
      <c r="E304" t="s">
        <v>339</v>
      </c>
      <c r="F304" t="b">
        <v>0</v>
      </c>
      <c r="G304">
        <v>1</v>
      </c>
      <c r="I304" s="13"/>
      <c r="K304">
        <v>0</v>
      </c>
      <c r="L304">
        <v>0</v>
      </c>
      <c r="M304">
        <v>3</v>
      </c>
      <c r="N304" t="s">
        <v>1287</v>
      </c>
      <c r="O304" t="s">
        <v>1369</v>
      </c>
    </row>
    <row r="305" spans="1:15" x14ac:dyDescent="0.35">
      <c r="A305">
        <v>79</v>
      </c>
      <c r="B305" t="s">
        <v>1356</v>
      </c>
      <c r="C305">
        <v>0</v>
      </c>
      <c r="D305" t="s">
        <v>1220</v>
      </c>
      <c r="E305" t="s">
        <v>339</v>
      </c>
      <c r="F305" t="b">
        <v>0</v>
      </c>
      <c r="G305">
        <v>1</v>
      </c>
      <c r="I305" s="13"/>
      <c r="K305">
        <v>0</v>
      </c>
      <c r="L305">
        <v>0</v>
      </c>
      <c r="M305">
        <v>3</v>
      </c>
      <c r="N305" t="s">
        <v>1285</v>
      </c>
      <c r="O305" t="s">
        <v>1367</v>
      </c>
    </row>
    <row r="306" spans="1:15" x14ac:dyDescent="0.35">
      <c r="A306">
        <v>79</v>
      </c>
      <c r="B306" t="s">
        <v>1356</v>
      </c>
      <c r="C306">
        <v>0</v>
      </c>
      <c r="D306" t="s">
        <v>1220</v>
      </c>
      <c r="E306" t="s">
        <v>339</v>
      </c>
      <c r="F306" t="b">
        <v>0</v>
      </c>
      <c r="G306">
        <v>1</v>
      </c>
      <c r="I306" s="13"/>
      <c r="K306">
        <v>0</v>
      </c>
      <c r="L306">
        <v>0</v>
      </c>
      <c r="M306">
        <v>3</v>
      </c>
      <c r="N306" t="s">
        <v>1286</v>
      </c>
      <c r="O306" t="s">
        <v>1368</v>
      </c>
    </row>
    <row r="307" spans="1:15" x14ac:dyDescent="0.35">
      <c r="A307">
        <v>79</v>
      </c>
      <c r="B307" t="s">
        <v>1356</v>
      </c>
      <c r="C307">
        <v>1</v>
      </c>
      <c r="D307" t="s">
        <v>1220</v>
      </c>
      <c r="E307" t="s">
        <v>339</v>
      </c>
      <c r="F307" t="b">
        <v>1</v>
      </c>
      <c r="G307">
        <v>0</v>
      </c>
      <c r="H307" t="s">
        <v>1383</v>
      </c>
      <c r="I307" s="13">
        <v>46139</v>
      </c>
      <c r="K307">
        <v>0</v>
      </c>
      <c r="L307">
        <v>0</v>
      </c>
      <c r="M307">
        <v>3</v>
      </c>
      <c r="N307" t="s">
        <v>1284</v>
      </c>
      <c r="O307" t="s">
        <v>1366</v>
      </c>
    </row>
    <row r="308" spans="1:15" x14ac:dyDescent="0.35">
      <c r="A308">
        <v>80</v>
      </c>
      <c r="B308" t="s">
        <v>1356</v>
      </c>
      <c r="C308">
        <v>0</v>
      </c>
      <c r="D308" t="s">
        <v>1220</v>
      </c>
      <c r="E308" t="s">
        <v>340</v>
      </c>
      <c r="F308" t="b">
        <v>0</v>
      </c>
      <c r="G308">
        <v>2</v>
      </c>
      <c r="I308" s="13"/>
      <c r="K308">
        <v>0</v>
      </c>
      <c r="L308">
        <v>0</v>
      </c>
      <c r="M308">
        <v>8</v>
      </c>
      <c r="N308" t="s">
        <v>1287</v>
      </c>
      <c r="O308" t="s">
        <v>1369</v>
      </c>
    </row>
    <row r="309" spans="1:15" x14ac:dyDescent="0.35">
      <c r="A309">
        <v>80</v>
      </c>
      <c r="B309" t="s">
        <v>1356</v>
      </c>
      <c r="C309">
        <v>0</v>
      </c>
      <c r="D309" t="s">
        <v>1220</v>
      </c>
      <c r="E309" t="s">
        <v>340</v>
      </c>
      <c r="F309" t="b">
        <v>0</v>
      </c>
      <c r="G309">
        <v>2</v>
      </c>
      <c r="I309" s="13"/>
      <c r="K309">
        <v>0</v>
      </c>
      <c r="L309">
        <v>0</v>
      </c>
      <c r="M309">
        <v>8</v>
      </c>
      <c r="N309" t="s">
        <v>1286</v>
      </c>
      <c r="O309" t="s">
        <v>1368</v>
      </c>
    </row>
    <row r="310" spans="1:15" x14ac:dyDescent="0.35">
      <c r="A310">
        <v>80</v>
      </c>
      <c r="B310" t="s">
        <v>1356</v>
      </c>
      <c r="C310">
        <v>3</v>
      </c>
      <c r="D310" t="s">
        <v>1220</v>
      </c>
      <c r="E310" t="s">
        <v>340</v>
      </c>
      <c r="F310" t="b">
        <v>1</v>
      </c>
      <c r="G310">
        <v>2</v>
      </c>
      <c r="H310" t="s">
        <v>1383</v>
      </c>
      <c r="I310" s="13">
        <v>46139</v>
      </c>
      <c r="K310">
        <v>0</v>
      </c>
      <c r="L310">
        <v>0</v>
      </c>
      <c r="M310">
        <v>8</v>
      </c>
      <c r="N310" t="s">
        <v>1284</v>
      </c>
      <c r="O310" t="s">
        <v>1366</v>
      </c>
    </row>
    <row r="311" spans="1:15" x14ac:dyDescent="0.35">
      <c r="A311">
        <v>80</v>
      </c>
      <c r="B311" t="s">
        <v>1356</v>
      </c>
      <c r="C311">
        <v>0</v>
      </c>
      <c r="D311" t="s">
        <v>1220</v>
      </c>
      <c r="E311" t="s">
        <v>340</v>
      </c>
      <c r="F311" t="b">
        <v>0</v>
      </c>
      <c r="G311">
        <v>2</v>
      </c>
      <c r="I311" s="13"/>
      <c r="K311">
        <v>0</v>
      </c>
      <c r="L311">
        <v>0</v>
      </c>
      <c r="M311">
        <v>8</v>
      </c>
      <c r="N311" t="s">
        <v>1285</v>
      </c>
      <c r="O311" t="s">
        <v>1367</v>
      </c>
    </row>
    <row r="312" spans="1:15" x14ac:dyDescent="0.35">
      <c r="A312">
        <v>81</v>
      </c>
      <c r="B312" t="s">
        <v>1356</v>
      </c>
      <c r="C312">
        <v>0</v>
      </c>
      <c r="D312" t="s">
        <v>1220</v>
      </c>
      <c r="E312" t="s">
        <v>341</v>
      </c>
      <c r="F312" t="b">
        <v>0</v>
      </c>
      <c r="G312">
        <v>12</v>
      </c>
      <c r="I312" s="13"/>
      <c r="K312">
        <v>0</v>
      </c>
      <c r="L312">
        <v>0</v>
      </c>
      <c r="M312">
        <v>48</v>
      </c>
      <c r="N312" t="s">
        <v>1284</v>
      </c>
      <c r="O312" t="s">
        <v>1366</v>
      </c>
    </row>
    <row r="313" spans="1:15" x14ac:dyDescent="0.35">
      <c r="A313">
        <v>81</v>
      </c>
      <c r="B313" t="s">
        <v>1356</v>
      </c>
      <c r="C313">
        <v>0</v>
      </c>
      <c r="D313" t="s">
        <v>1220</v>
      </c>
      <c r="E313" t="s">
        <v>341</v>
      </c>
      <c r="F313" t="b">
        <v>0</v>
      </c>
      <c r="G313">
        <v>12</v>
      </c>
      <c r="I313" s="13"/>
      <c r="K313">
        <v>0</v>
      </c>
      <c r="L313">
        <v>0</v>
      </c>
      <c r="M313">
        <v>48</v>
      </c>
      <c r="N313" t="s">
        <v>1287</v>
      </c>
      <c r="O313" t="s">
        <v>1369</v>
      </c>
    </row>
    <row r="314" spans="1:15" x14ac:dyDescent="0.35">
      <c r="A314">
        <v>81</v>
      </c>
      <c r="B314" t="s">
        <v>1356</v>
      </c>
      <c r="C314">
        <v>0</v>
      </c>
      <c r="D314" t="s">
        <v>1220</v>
      </c>
      <c r="E314" t="s">
        <v>341</v>
      </c>
      <c r="F314" t="b">
        <v>0</v>
      </c>
      <c r="G314">
        <v>12</v>
      </c>
      <c r="I314" s="13"/>
      <c r="K314">
        <v>0</v>
      </c>
      <c r="L314">
        <v>0</v>
      </c>
      <c r="M314">
        <v>48</v>
      </c>
      <c r="N314" t="s">
        <v>1286</v>
      </c>
      <c r="O314" t="s">
        <v>1368</v>
      </c>
    </row>
    <row r="315" spans="1:15" x14ac:dyDescent="0.35">
      <c r="A315">
        <v>81</v>
      </c>
      <c r="B315" t="s">
        <v>1356</v>
      </c>
      <c r="C315">
        <v>0</v>
      </c>
      <c r="D315" t="s">
        <v>1220</v>
      </c>
      <c r="E315" t="s">
        <v>341</v>
      </c>
      <c r="F315" t="b">
        <v>0</v>
      </c>
      <c r="G315">
        <v>12</v>
      </c>
      <c r="I315" s="13"/>
      <c r="K315">
        <v>0</v>
      </c>
      <c r="L315">
        <v>0</v>
      </c>
      <c r="M315">
        <v>48</v>
      </c>
      <c r="N315" t="s">
        <v>1285</v>
      </c>
      <c r="O315" t="s">
        <v>1367</v>
      </c>
    </row>
    <row r="316" spans="1:15" x14ac:dyDescent="0.35">
      <c r="A316">
        <v>82</v>
      </c>
      <c r="B316" t="s">
        <v>1356</v>
      </c>
      <c r="C316">
        <v>0</v>
      </c>
      <c r="D316" t="s">
        <v>1220</v>
      </c>
      <c r="E316" t="s">
        <v>342</v>
      </c>
      <c r="F316" t="b">
        <v>0</v>
      </c>
      <c r="G316">
        <v>13</v>
      </c>
      <c r="I316" s="13"/>
      <c r="K316">
        <v>0</v>
      </c>
      <c r="L316">
        <v>0</v>
      </c>
      <c r="M316">
        <v>50</v>
      </c>
      <c r="N316" t="s">
        <v>1286</v>
      </c>
      <c r="O316" t="s">
        <v>1368</v>
      </c>
    </row>
    <row r="317" spans="1:15" x14ac:dyDescent="0.35">
      <c r="A317">
        <v>82</v>
      </c>
      <c r="B317" t="s">
        <v>1356</v>
      </c>
      <c r="C317">
        <v>0</v>
      </c>
      <c r="D317" t="s">
        <v>1220</v>
      </c>
      <c r="E317" t="s">
        <v>342</v>
      </c>
      <c r="F317" t="b">
        <v>0</v>
      </c>
      <c r="G317">
        <v>13</v>
      </c>
      <c r="I317" s="13"/>
      <c r="K317">
        <v>0</v>
      </c>
      <c r="L317">
        <v>0</v>
      </c>
      <c r="M317">
        <v>50</v>
      </c>
      <c r="N317" t="s">
        <v>1287</v>
      </c>
      <c r="O317" t="s">
        <v>1369</v>
      </c>
    </row>
    <row r="318" spans="1:15" x14ac:dyDescent="0.35">
      <c r="A318">
        <v>82</v>
      </c>
      <c r="B318" t="s">
        <v>1356</v>
      </c>
      <c r="C318">
        <v>0</v>
      </c>
      <c r="D318" t="s">
        <v>1220</v>
      </c>
      <c r="E318" t="s">
        <v>342</v>
      </c>
      <c r="F318" t="b">
        <v>0</v>
      </c>
      <c r="G318">
        <v>12</v>
      </c>
      <c r="I318" s="13"/>
      <c r="K318">
        <v>0</v>
      </c>
      <c r="L318">
        <v>0</v>
      </c>
      <c r="M318">
        <v>50</v>
      </c>
      <c r="N318" t="s">
        <v>1284</v>
      </c>
      <c r="O318" t="s">
        <v>1366</v>
      </c>
    </row>
    <row r="319" spans="1:15" x14ac:dyDescent="0.35">
      <c r="A319">
        <v>82</v>
      </c>
      <c r="B319" t="s">
        <v>1356</v>
      </c>
      <c r="C319">
        <v>0</v>
      </c>
      <c r="D319" t="s">
        <v>1220</v>
      </c>
      <c r="E319" t="s">
        <v>342</v>
      </c>
      <c r="F319" t="b">
        <v>0</v>
      </c>
      <c r="G319">
        <v>12</v>
      </c>
      <c r="I319" s="13"/>
      <c r="K319">
        <v>0</v>
      </c>
      <c r="L319">
        <v>0</v>
      </c>
      <c r="M319">
        <v>50</v>
      </c>
      <c r="N319" t="s">
        <v>1285</v>
      </c>
      <c r="O319" t="s">
        <v>1367</v>
      </c>
    </row>
    <row r="320" spans="1:15" x14ac:dyDescent="0.35">
      <c r="A320">
        <v>83</v>
      </c>
      <c r="B320" t="s">
        <v>1356</v>
      </c>
      <c r="C320">
        <v>65</v>
      </c>
      <c r="D320" t="s">
        <v>1220</v>
      </c>
      <c r="E320" t="s">
        <v>343</v>
      </c>
      <c r="F320" t="b">
        <v>1</v>
      </c>
      <c r="G320">
        <v>25</v>
      </c>
      <c r="H320" t="s">
        <v>1383</v>
      </c>
      <c r="I320" s="13">
        <v>46139</v>
      </c>
      <c r="K320">
        <v>0</v>
      </c>
      <c r="L320">
        <v>0</v>
      </c>
      <c r="M320">
        <v>100</v>
      </c>
      <c r="N320" t="s">
        <v>1284</v>
      </c>
      <c r="O320" t="s">
        <v>1366</v>
      </c>
    </row>
    <row r="321" spans="1:15" x14ac:dyDescent="0.35">
      <c r="A321">
        <v>83</v>
      </c>
      <c r="B321" t="s">
        <v>1356</v>
      </c>
      <c r="C321">
        <v>0</v>
      </c>
      <c r="D321" t="s">
        <v>1220</v>
      </c>
      <c r="E321" t="s">
        <v>343</v>
      </c>
      <c r="F321" t="b">
        <v>0</v>
      </c>
      <c r="G321">
        <v>25</v>
      </c>
      <c r="I321" s="13"/>
      <c r="K321">
        <v>0</v>
      </c>
      <c r="L321">
        <v>0</v>
      </c>
      <c r="M321">
        <v>100</v>
      </c>
      <c r="N321" t="s">
        <v>1285</v>
      </c>
      <c r="O321" t="s">
        <v>1367</v>
      </c>
    </row>
    <row r="322" spans="1:15" x14ac:dyDescent="0.35">
      <c r="A322">
        <v>83</v>
      </c>
      <c r="B322" t="s">
        <v>1356</v>
      </c>
      <c r="C322">
        <v>0</v>
      </c>
      <c r="D322" t="s">
        <v>1220</v>
      </c>
      <c r="E322" t="s">
        <v>343</v>
      </c>
      <c r="F322" t="b">
        <v>0</v>
      </c>
      <c r="G322">
        <v>25</v>
      </c>
      <c r="I322" s="13"/>
      <c r="K322">
        <v>0</v>
      </c>
      <c r="L322">
        <v>0</v>
      </c>
      <c r="M322">
        <v>100</v>
      </c>
      <c r="N322" t="s">
        <v>1286</v>
      </c>
      <c r="O322" t="s">
        <v>1368</v>
      </c>
    </row>
    <row r="323" spans="1:15" x14ac:dyDescent="0.35">
      <c r="A323">
        <v>83</v>
      </c>
      <c r="B323" t="s">
        <v>1356</v>
      </c>
      <c r="C323">
        <v>0</v>
      </c>
      <c r="D323" t="s">
        <v>1220</v>
      </c>
      <c r="E323" t="s">
        <v>343</v>
      </c>
      <c r="F323" t="b">
        <v>0</v>
      </c>
      <c r="G323">
        <v>25</v>
      </c>
      <c r="I323" s="13"/>
      <c r="K323">
        <v>0</v>
      </c>
      <c r="L323">
        <v>0</v>
      </c>
      <c r="M323">
        <v>100</v>
      </c>
      <c r="N323" t="s">
        <v>1287</v>
      </c>
      <c r="O323" t="s">
        <v>1369</v>
      </c>
    </row>
    <row r="324" spans="1:15" x14ac:dyDescent="0.35">
      <c r="A324">
        <v>84</v>
      </c>
      <c r="B324" t="s">
        <v>1356</v>
      </c>
      <c r="C324">
        <v>0</v>
      </c>
      <c r="D324" t="s">
        <v>1220</v>
      </c>
      <c r="E324" t="s">
        <v>344</v>
      </c>
      <c r="F324" t="b">
        <v>0</v>
      </c>
      <c r="G324">
        <v>13</v>
      </c>
      <c r="I324" s="13"/>
      <c r="K324">
        <v>0</v>
      </c>
      <c r="L324">
        <v>0</v>
      </c>
      <c r="M324">
        <v>50</v>
      </c>
      <c r="N324" t="s">
        <v>1286</v>
      </c>
      <c r="O324" t="s">
        <v>1368</v>
      </c>
    </row>
    <row r="325" spans="1:15" x14ac:dyDescent="0.35">
      <c r="A325">
        <v>84</v>
      </c>
      <c r="B325" t="s">
        <v>1356</v>
      </c>
      <c r="C325">
        <v>0</v>
      </c>
      <c r="D325" t="s">
        <v>1220</v>
      </c>
      <c r="E325" t="s">
        <v>344</v>
      </c>
      <c r="F325" t="b">
        <v>0</v>
      </c>
      <c r="G325">
        <v>13</v>
      </c>
      <c r="I325" s="13"/>
      <c r="K325">
        <v>0</v>
      </c>
      <c r="L325">
        <v>0</v>
      </c>
      <c r="M325">
        <v>50</v>
      </c>
      <c r="N325" t="s">
        <v>1287</v>
      </c>
      <c r="O325" t="s">
        <v>1369</v>
      </c>
    </row>
    <row r="326" spans="1:15" x14ac:dyDescent="0.35">
      <c r="A326">
        <v>84</v>
      </c>
      <c r="B326" t="s">
        <v>1356</v>
      </c>
      <c r="C326">
        <v>0</v>
      </c>
      <c r="D326" t="s">
        <v>1220</v>
      </c>
      <c r="E326" t="s">
        <v>344</v>
      </c>
      <c r="F326" t="b">
        <v>0</v>
      </c>
      <c r="G326">
        <v>12</v>
      </c>
      <c r="I326" s="13"/>
      <c r="K326">
        <v>0</v>
      </c>
      <c r="L326">
        <v>0</v>
      </c>
      <c r="M326">
        <v>50</v>
      </c>
      <c r="N326" t="s">
        <v>1285</v>
      </c>
      <c r="O326" t="s">
        <v>1367</v>
      </c>
    </row>
    <row r="327" spans="1:15" x14ac:dyDescent="0.35">
      <c r="A327">
        <v>84</v>
      </c>
      <c r="B327" t="s">
        <v>1356</v>
      </c>
      <c r="C327">
        <v>15</v>
      </c>
      <c r="D327" t="s">
        <v>1220</v>
      </c>
      <c r="E327" t="s">
        <v>344</v>
      </c>
      <c r="F327" t="b">
        <v>1</v>
      </c>
      <c r="G327">
        <v>12</v>
      </c>
      <c r="H327" t="s">
        <v>1383</v>
      </c>
      <c r="I327" s="13">
        <v>46139</v>
      </c>
      <c r="K327">
        <v>0</v>
      </c>
      <c r="L327">
        <v>0</v>
      </c>
      <c r="M327">
        <v>50</v>
      </c>
      <c r="N327" t="s">
        <v>1284</v>
      </c>
      <c r="O327" t="s">
        <v>1366</v>
      </c>
    </row>
    <row r="328" spans="1:15" x14ac:dyDescent="0.35">
      <c r="A328">
        <v>85</v>
      </c>
      <c r="B328" t="s">
        <v>1356</v>
      </c>
      <c r="C328">
        <v>2</v>
      </c>
      <c r="D328" t="s">
        <v>1220</v>
      </c>
      <c r="E328" t="s">
        <v>345</v>
      </c>
      <c r="F328" t="b">
        <v>1</v>
      </c>
      <c r="G328">
        <v>0</v>
      </c>
      <c r="H328" t="s">
        <v>1383</v>
      </c>
      <c r="I328" s="13">
        <v>46139</v>
      </c>
      <c r="K328">
        <v>0</v>
      </c>
      <c r="L328">
        <v>0</v>
      </c>
      <c r="M328">
        <v>2</v>
      </c>
      <c r="N328" t="s">
        <v>1284</v>
      </c>
      <c r="O328" t="s">
        <v>1366</v>
      </c>
    </row>
    <row r="329" spans="1:15" x14ac:dyDescent="0.35">
      <c r="A329">
        <v>85</v>
      </c>
      <c r="B329" t="s">
        <v>1356</v>
      </c>
      <c r="C329">
        <v>0</v>
      </c>
      <c r="D329" t="s">
        <v>1220</v>
      </c>
      <c r="E329" t="s">
        <v>345</v>
      </c>
      <c r="F329" t="b">
        <v>0</v>
      </c>
      <c r="G329">
        <v>0</v>
      </c>
      <c r="I329" s="13"/>
      <c r="K329">
        <v>0</v>
      </c>
      <c r="L329">
        <v>0</v>
      </c>
      <c r="M329">
        <v>2</v>
      </c>
      <c r="N329" t="s">
        <v>1285</v>
      </c>
      <c r="O329" t="s">
        <v>1367</v>
      </c>
    </row>
    <row r="330" spans="1:15" x14ac:dyDescent="0.35">
      <c r="A330">
        <v>85</v>
      </c>
      <c r="B330" t="s">
        <v>1356</v>
      </c>
      <c r="C330">
        <v>0</v>
      </c>
      <c r="D330" t="s">
        <v>1220</v>
      </c>
      <c r="E330" t="s">
        <v>345</v>
      </c>
      <c r="F330" t="b">
        <v>0</v>
      </c>
      <c r="G330">
        <v>1</v>
      </c>
      <c r="I330" s="13"/>
      <c r="K330">
        <v>0</v>
      </c>
      <c r="L330">
        <v>0</v>
      </c>
      <c r="M330">
        <v>2</v>
      </c>
      <c r="N330" t="s">
        <v>1286</v>
      </c>
      <c r="O330" t="s">
        <v>1368</v>
      </c>
    </row>
    <row r="331" spans="1:15" x14ac:dyDescent="0.35">
      <c r="A331">
        <v>85</v>
      </c>
      <c r="B331" t="s">
        <v>1356</v>
      </c>
      <c r="C331">
        <v>0</v>
      </c>
      <c r="D331" t="s">
        <v>1220</v>
      </c>
      <c r="E331" t="s">
        <v>345</v>
      </c>
      <c r="F331" t="b">
        <v>0</v>
      </c>
      <c r="G331">
        <v>1</v>
      </c>
      <c r="I331" s="13"/>
      <c r="K331">
        <v>0</v>
      </c>
      <c r="L331">
        <v>0</v>
      </c>
      <c r="M331">
        <v>2</v>
      </c>
      <c r="N331" t="s">
        <v>1287</v>
      </c>
      <c r="O331" t="s">
        <v>1369</v>
      </c>
    </row>
    <row r="332" spans="1:15" x14ac:dyDescent="0.35">
      <c r="A332">
        <v>86</v>
      </c>
      <c r="B332" t="s">
        <v>1356</v>
      </c>
      <c r="C332">
        <v>0</v>
      </c>
      <c r="D332" t="s">
        <v>1220</v>
      </c>
      <c r="E332" t="s">
        <v>346</v>
      </c>
      <c r="F332" t="b">
        <v>0</v>
      </c>
      <c r="G332">
        <v>0</v>
      </c>
      <c r="I332" s="13"/>
      <c r="K332">
        <v>0</v>
      </c>
      <c r="L332">
        <v>0</v>
      </c>
      <c r="M332">
        <v>1</v>
      </c>
      <c r="N332" t="s">
        <v>1284</v>
      </c>
      <c r="O332" t="s">
        <v>1366</v>
      </c>
    </row>
    <row r="333" spans="1:15" x14ac:dyDescent="0.35">
      <c r="A333">
        <v>86</v>
      </c>
      <c r="B333" t="s">
        <v>1356</v>
      </c>
      <c r="C333">
        <v>0</v>
      </c>
      <c r="D333" t="s">
        <v>1220</v>
      </c>
      <c r="E333" t="s">
        <v>346</v>
      </c>
      <c r="F333" t="b">
        <v>0</v>
      </c>
      <c r="G333">
        <v>1</v>
      </c>
      <c r="I333" s="13"/>
      <c r="K333">
        <v>0</v>
      </c>
      <c r="L333">
        <v>0</v>
      </c>
      <c r="M333">
        <v>1</v>
      </c>
      <c r="N333" t="s">
        <v>1287</v>
      </c>
      <c r="O333" t="s">
        <v>1369</v>
      </c>
    </row>
    <row r="334" spans="1:15" x14ac:dyDescent="0.35">
      <c r="A334">
        <v>86</v>
      </c>
      <c r="B334" t="s">
        <v>1356</v>
      </c>
      <c r="C334">
        <v>0</v>
      </c>
      <c r="D334" t="s">
        <v>1220</v>
      </c>
      <c r="E334" t="s">
        <v>346</v>
      </c>
      <c r="F334" t="b">
        <v>0</v>
      </c>
      <c r="G334">
        <v>0</v>
      </c>
      <c r="I334" s="13"/>
      <c r="K334">
        <v>0</v>
      </c>
      <c r="L334">
        <v>0</v>
      </c>
      <c r="M334">
        <v>1</v>
      </c>
      <c r="N334" t="s">
        <v>1286</v>
      </c>
      <c r="O334" t="s">
        <v>1368</v>
      </c>
    </row>
    <row r="335" spans="1:15" x14ac:dyDescent="0.35">
      <c r="A335">
        <v>86</v>
      </c>
      <c r="B335" t="s">
        <v>1356</v>
      </c>
      <c r="C335">
        <v>0</v>
      </c>
      <c r="D335" t="s">
        <v>1220</v>
      </c>
      <c r="E335" t="s">
        <v>346</v>
      </c>
      <c r="F335" t="b">
        <v>0</v>
      </c>
      <c r="G335">
        <v>0</v>
      </c>
      <c r="I335" s="13"/>
      <c r="K335">
        <v>0</v>
      </c>
      <c r="L335">
        <v>0</v>
      </c>
      <c r="M335">
        <v>1</v>
      </c>
      <c r="N335" t="s">
        <v>1285</v>
      </c>
      <c r="O335" t="s">
        <v>1367</v>
      </c>
    </row>
    <row r="336" spans="1:15" x14ac:dyDescent="0.35">
      <c r="A336">
        <v>87</v>
      </c>
      <c r="B336" t="s">
        <v>1356</v>
      </c>
      <c r="C336">
        <v>0</v>
      </c>
      <c r="D336" t="s">
        <v>1220</v>
      </c>
      <c r="E336" t="s">
        <v>347</v>
      </c>
      <c r="F336" t="b">
        <v>0</v>
      </c>
      <c r="G336">
        <v>75</v>
      </c>
      <c r="I336" s="13"/>
      <c r="K336">
        <v>0</v>
      </c>
      <c r="L336">
        <v>0</v>
      </c>
      <c r="M336">
        <v>300</v>
      </c>
      <c r="N336" t="s">
        <v>1287</v>
      </c>
      <c r="O336" t="s">
        <v>1369</v>
      </c>
    </row>
    <row r="337" spans="1:15" x14ac:dyDescent="0.35">
      <c r="A337">
        <v>87</v>
      </c>
      <c r="B337" t="s">
        <v>1356</v>
      </c>
      <c r="C337">
        <v>0</v>
      </c>
      <c r="D337" t="s">
        <v>1220</v>
      </c>
      <c r="E337" t="s">
        <v>347</v>
      </c>
      <c r="F337" t="b">
        <v>0</v>
      </c>
      <c r="G337">
        <v>75</v>
      </c>
      <c r="I337" s="13"/>
      <c r="K337">
        <v>0</v>
      </c>
      <c r="L337">
        <v>0</v>
      </c>
      <c r="M337">
        <v>300</v>
      </c>
      <c r="N337" t="s">
        <v>1285</v>
      </c>
      <c r="O337" t="s">
        <v>1367</v>
      </c>
    </row>
    <row r="338" spans="1:15" x14ac:dyDescent="0.35">
      <c r="A338">
        <v>87</v>
      </c>
      <c r="B338" t="s">
        <v>1356</v>
      </c>
      <c r="C338">
        <v>95</v>
      </c>
      <c r="D338" t="s">
        <v>1220</v>
      </c>
      <c r="E338" t="s">
        <v>347</v>
      </c>
      <c r="F338" t="b">
        <v>1</v>
      </c>
      <c r="G338">
        <v>75</v>
      </c>
      <c r="H338" t="s">
        <v>1383</v>
      </c>
      <c r="I338" s="13">
        <v>46139</v>
      </c>
      <c r="K338">
        <v>0</v>
      </c>
      <c r="L338">
        <v>0</v>
      </c>
      <c r="M338">
        <v>300</v>
      </c>
      <c r="N338" t="s">
        <v>1284</v>
      </c>
      <c r="O338" t="s">
        <v>1366</v>
      </c>
    </row>
    <row r="339" spans="1:15" x14ac:dyDescent="0.35">
      <c r="A339">
        <v>87</v>
      </c>
      <c r="B339" t="s">
        <v>1356</v>
      </c>
      <c r="C339">
        <v>0</v>
      </c>
      <c r="D339" t="s">
        <v>1220</v>
      </c>
      <c r="E339" t="s">
        <v>347</v>
      </c>
      <c r="F339" t="b">
        <v>0</v>
      </c>
      <c r="G339">
        <v>75</v>
      </c>
      <c r="I339" s="13"/>
      <c r="K339">
        <v>0</v>
      </c>
      <c r="L339">
        <v>0</v>
      </c>
      <c r="M339">
        <v>300</v>
      </c>
      <c r="N339" t="s">
        <v>1286</v>
      </c>
      <c r="O339" t="s">
        <v>1368</v>
      </c>
    </row>
    <row r="340" spans="1:15" x14ac:dyDescent="0.35">
      <c r="A340">
        <v>88</v>
      </c>
      <c r="B340" t="s">
        <v>1356</v>
      </c>
      <c r="C340">
        <v>0</v>
      </c>
      <c r="D340" t="s">
        <v>1220</v>
      </c>
      <c r="E340" t="s">
        <v>348</v>
      </c>
      <c r="F340" t="b">
        <v>0</v>
      </c>
      <c r="G340">
        <v>1</v>
      </c>
      <c r="I340" s="13"/>
      <c r="K340">
        <v>0</v>
      </c>
      <c r="L340">
        <v>0</v>
      </c>
      <c r="M340">
        <v>2</v>
      </c>
      <c r="N340" t="s">
        <v>1287</v>
      </c>
      <c r="O340" t="s">
        <v>1369</v>
      </c>
    </row>
    <row r="341" spans="1:15" x14ac:dyDescent="0.35">
      <c r="A341">
        <v>88</v>
      </c>
      <c r="B341" t="s">
        <v>1356</v>
      </c>
      <c r="C341">
        <v>0</v>
      </c>
      <c r="D341" t="s">
        <v>1220</v>
      </c>
      <c r="E341" t="s">
        <v>348</v>
      </c>
      <c r="F341" t="b">
        <v>0</v>
      </c>
      <c r="G341">
        <v>1</v>
      </c>
      <c r="I341" s="13"/>
      <c r="K341">
        <v>0</v>
      </c>
      <c r="L341">
        <v>0</v>
      </c>
      <c r="M341">
        <v>2</v>
      </c>
      <c r="N341" t="s">
        <v>1286</v>
      </c>
      <c r="O341" t="s">
        <v>1368</v>
      </c>
    </row>
    <row r="342" spans="1:15" x14ac:dyDescent="0.35">
      <c r="A342">
        <v>88</v>
      </c>
      <c r="B342" t="s">
        <v>1356</v>
      </c>
      <c r="C342">
        <v>0</v>
      </c>
      <c r="D342" t="s">
        <v>1220</v>
      </c>
      <c r="E342" t="s">
        <v>348</v>
      </c>
      <c r="F342" t="b">
        <v>0</v>
      </c>
      <c r="G342">
        <v>0</v>
      </c>
      <c r="I342" s="13"/>
      <c r="K342">
        <v>0</v>
      </c>
      <c r="L342">
        <v>0</v>
      </c>
      <c r="M342">
        <v>2</v>
      </c>
      <c r="N342" t="s">
        <v>1284</v>
      </c>
      <c r="O342" t="s">
        <v>1366</v>
      </c>
    </row>
    <row r="343" spans="1:15" x14ac:dyDescent="0.35">
      <c r="A343">
        <v>88</v>
      </c>
      <c r="B343" t="s">
        <v>1356</v>
      </c>
      <c r="C343">
        <v>0</v>
      </c>
      <c r="D343" t="s">
        <v>1220</v>
      </c>
      <c r="E343" t="s">
        <v>348</v>
      </c>
      <c r="F343" t="b">
        <v>0</v>
      </c>
      <c r="G343">
        <v>0</v>
      </c>
      <c r="I343" s="13"/>
      <c r="K343">
        <v>0</v>
      </c>
      <c r="L343">
        <v>0</v>
      </c>
      <c r="M343">
        <v>2</v>
      </c>
      <c r="N343" t="s">
        <v>1285</v>
      </c>
      <c r="O343" t="s">
        <v>1367</v>
      </c>
    </row>
    <row r="344" spans="1:15" x14ac:dyDescent="0.35">
      <c r="A344">
        <v>89</v>
      </c>
      <c r="B344" t="s">
        <v>1356</v>
      </c>
      <c r="C344">
        <v>0</v>
      </c>
      <c r="D344" t="s">
        <v>1220</v>
      </c>
      <c r="E344" t="s">
        <v>349</v>
      </c>
      <c r="F344" t="b">
        <v>0</v>
      </c>
      <c r="G344">
        <v>0</v>
      </c>
      <c r="I344" s="13"/>
      <c r="K344">
        <v>0</v>
      </c>
      <c r="L344">
        <v>0</v>
      </c>
      <c r="M344">
        <v>1</v>
      </c>
      <c r="N344" t="s">
        <v>1284</v>
      </c>
      <c r="O344" t="s">
        <v>1366</v>
      </c>
    </row>
    <row r="345" spans="1:15" x14ac:dyDescent="0.35">
      <c r="A345">
        <v>89</v>
      </c>
      <c r="B345" t="s">
        <v>1356</v>
      </c>
      <c r="C345">
        <v>0</v>
      </c>
      <c r="D345" t="s">
        <v>1220</v>
      </c>
      <c r="E345" t="s">
        <v>349</v>
      </c>
      <c r="F345" t="b">
        <v>0</v>
      </c>
      <c r="G345">
        <v>0</v>
      </c>
      <c r="I345" s="13"/>
      <c r="K345">
        <v>0</v>
      </c>
      <c r="L345">
        <v>0</v>
      </c>
      <c r="M345">
        <v>1</v>
      </c>
      <c r="N345" t="s">
        <v>1286</v>
      </c>
      <c r="O345" t="s">
        <v>1368</v>
      </c>
    </row>
    <row r="346" spans="1:15" x14ac:dyDescent="0.35">
      <c r="A346">
        <v>89</v>
      </c>
      <c r="B346" t="s">
        <v>1356</v>
      </c>
      <c r="C346">
        <v>0</v>
      </c>
      <c r="D346" t="s">
        <v>1220</v>
      </c>
      <c r="E346" t="s">
        <v>349</v>
      </c>
      <c r="F346" t="b">
        <v>0</v>
      </c>
      <c r="G346">
        <v>1</v>
      </c>
      <c r="I346" s="13"/>
      <c r="K346">
        <v>0</v>
      </c>
      <c r="L346">
        <v>0</v>
      </c>
      <c r="M346">
        <v>1</v>
      </c>
      <c r="N346" t="s">
        <v>1287</v>
      </c>
      <c r="O346" t="s">
        <v>1369</v>
      </c>
    </row>
    <row r="347" spans="1:15" x14ac:dyDescent="0.35">
      <c r="A347">
        <v>89</v>
      </c>
      <c r="B347" t="s">
        <v>1356</v>
      </c>
      <c r="C347">
        <v>0</v>
      </c>
      <c r="D347" t="s">
        <v>1220</v>
      </c>
      <c r="E347" t="s">
        <v>349</v>
      </c>
      <c r="F347" t="b">
        <v>0</v>
      </c>
      <c r="G347">
        <v>0</v>
      </c>
      <c r="I347" s="13"/>
      <c r="K347">
        <v>0</v>
      </c>
      <c r="L347">
        <v>0</v>
      </c>
      <c r="M347">
        <v>1</v>
      </c>
      <c r="N347" t="s">
        <v>1285</v>
      </c>
      <c r="O347" t="s">
        <v>1367</v>
      </c>
    </row>
    <row r="348" spans="1:15" x14ac:dyDescent="0.35">
      <c r="A348">
        <v>90</v>
      </c>
      <c r="B348" t="s">
        <v>1356</v>
      </c>
      <c r="C348">
        <v>0</v>
      </c>
      <c r="D348" t="s">
        <v>1220</v>
      </c>
      <c r="E348" t="s">
        <v>1359</v>
      </c>
      <c r="F348" t="b">
        <v>0</v>
      </c>
      <c r="G348">
        <v>75</v>
      </c>
      <c r="I348" s="13"/>
      <c r="K348">
        <v>0</v>
      </c>
      <c r="L348">
        <v>0</v>
      </c>
      <c r="M348">
        <v>300</v>
      </c>
      <c r="N348" t="s">
        <v>1287</v>
      </c>
      <c r="O348" t="s">
        <v>1369</v>
      </c>
    </row>
    <row r="349" spans="1:15" x14ac:dyDescent="0.35">
      <c r="A349">
        <v>90</v>
      </c>
      <c r="B349" t="s">
        <v>1356</v>
      </c>
      <c r="C349">
        <v>0</v>
      </c>
      <c r="D349" t="s">
        <v>1220</v>
      </c>
      <c r="E349" t="s">
        <v>1359</v>
      </c>
      <c r="F349" t="b">
        <v>0</v>
      </c>
      <c r="G349">
        <v>75</v>
      </c>
      <c r="I349" s="13"/>
      <c r="K349">
        <v>0</v>
      </c>
      <c r="L349">
        <v>0</v>
      </c>
      <c r="M349">
        <v>300</v>
      </c>
      <c r="N349" t="s">
        <v>1285</v>
      </c>
      <c r="O349" t="s">
        <v>1367</v>
      </c>
    </row>
    <row r="350" spans="1:15" x14ac:dyDescent="0.35">
      <c r="A350">
        <v>90</v>
      </c>
      <c r="B350" t="s">
        <v>1356</v>
      </c>
      <c r="C350">
        <v>50</v>
      </c>
      <c r="D350" t="s">
        <v>1220</v>
      </c>
      <c r="E350" t="s">
        <v>1359</v>
      </c>
      <c r="F350" t="b">
        <v>1</v>
      </c>
      <c r="G350">
        <v>75</v>
      </c>
      <c r="H350" t="s">
        <v>1383</v>
      </c>
      <c r="I350" s="13">
        <v>46139</v>
      </c>
      <c r="K350">
        <v>0</v>
      </c>
      <c r="L350">
        <v>0</v>
      </c>
      <c r="M350">
        <v>300</v>
      </c>
      <c r="N350" t="s">
        <v>1284</v>
      </c>
      <c r="O350" t="s">
        <v>1366</v>
      </c>
    </row>
    <row r="351" spans="1:15" x14ac:dyDescent="0.35">
      <c r="A351">
        <v>90</v>
      </c>
      <c r="B351" t="s">
        <v>1356</v>
      </c>
      <c r="C351">
        <v>0</v>
      </c>
      <c r="D351" t="s">
        <v>1220</v>
      </c>
      <c r="E351" t="s">
        <v>1359</v>
      </c>
      <c r="F351" t="b">
        <v>0</v>
      </c>
      <c r="G351">
        <v>75</v>
      </c>
      <c r="I351" s="13"/>
      <c r="K351">
        <v>0</v>
      </c>
      <c r="L351">
        <v>0</v>
      </c>
      <c r="M351">
        <v>300</v>
      </c>
      <c r="N351" t="s">
        <v>1286</v>
      </c>
      <c r="O351" t="s">
        <v>1368</v>
      </c>
    </row>
    <row r="352" spans="1:15" x14ac:dyDescent="0.35">
      <c r="A352">
        <v>91</v>
      </c>
      <c r="B352" t="s">
        <v>1356</v>
      </c>
      <c r="C352">
        <v>0</v>
      </c>
      <c r="D352" t="s">
        <v>1220</v>
      </c>
      <c r="E352" t="s">
        <v>1360</v>
      </c>
      <c r="F352" t="b">
        <v>0</v>
      </c>
      <c r="G352">
        <v>1</v>
      </c>
      <c r="I352" s="13"/>
      <c r="K352">
        <v>0</v>
      </c>
      <c r="L352">
        <v>0</v>
      </c>
      <c r="M352">
        <v>3</v>
      </c>
      <c r="N352" t="s">
        <v>1285</v>
      </c>
      <c r="O352" t="s">
        <v>1367</v>
      </c>
    </row>
    <row r="353" spans="1:15" x14ac:dyDescent="0.35">
      <c r="A353">
        <v>91</v>
      </c>
      <c r="B353" t="s">
        <v>1356</v>
      </c>
      <c r="C353">
        <v>0</v>
      </c>
      <c r="D353" t="s">
        <v>1220</v>
      </c>
      <c r="E353" t="s">
        <v>1360</v>
      </c>
      <c r="F353" t="b">
        <v>0</v>
      </c>
      <c r="G353">
        <v>1</v>
      </c>
      <c r="I353" s="13"/>
      <c r="K353">
        <v>0</v>
      </c>
      <c r="L353">
        <v>0</v>
      </c>
      <c r="M353">
        <v>3</v>
      </c>
      <c r="N353" t="s">
        <v>1287</v>
      </c>
      <c r="O353" t="s">
        <v>1369</v>
      </c>
    </row>
    <row r="354" spans="1:15" x14ac:dyDescent="0.35">
      <c r="A354">
        <v>91</v>
      </c>
      <c r="B354" t="s">
        <v>1356</v>
      </c>
      <c r="C354">
        <v>0</v>
      </c>
      <c r="D354" t="s">
        <v>1220</v>
      </c>
      <c r="E354" t="s">
        <v>1360</v>
      </c>
      <c r="F354" t="b">
        <v>0</v>
      </c>
      <c r="G354">
        <v>1</v>
      </c>
      <c r="I354" s="13"/>
      <c r="K354">
        <v>0</v>
      </c>
      <c r="L354">
        <v>0</v>
      </c>
      <c r="M354">
        <v>3</v>
      </c>
      <c r="N354" t="s">
        <v>1286</v>
      </c>
      <c r="O354" t="s">
        <v>1368</v>
      </c>
    </row>
    <row r="355" spans="1:15" x14ac:dyDescent="0.35">
      <c r="A355">
        <v>91</v>
      </c>
      <c r="B355" t="s">
        <v>1356</v>
      </c>
      <c r="C355">
        <v>0</v>
      </c>
      <c r="D355" t="s">
        <v>1220</v>
      </c>
      <c r="E355" t="s">
        <v>1360</v>
      </c>
      <c r="F355" t="b">
        <v>0</v>
      </c>
      <c r="G355">
        <v>0</v>
      </c>
      <c r="I355" s="13"/>
      <c r="K355">
        <v>0</v>
      </c>
      <c r="L355">
        <v>0</v>
      </c>
      <c r="M355">
        <v>3</v>
      </c>
      <c r="N355" t="s">
        <v>1284</v>
      </c>
      <c r="O355" t="s">
        <v>1366</v>
      </c>
    </row>
    <row r="356" spans="1:15" x14ac:dyDescent="0.35">
      <c r="A356">
        <v>92</v>
      </c>
      <c r="B356" t="s">
        <v>1356</v>
      </c>
      <c r="C356">
        <v>0</v>
      </c>
      <c r="D356" t="s">
        <v>1220</v>
      </c>
      <c r="E356" t="s">
        <v>352</v>
      </c>
      <c r="F356" t="b">
        <v>0</v>
      </c>
      <c r="G356">
        <v>0</v>
      </c>
      <c r="I356" s="13"/>
      <c r="K356">
        <v>0</v>
      </c>
      <c r="L356">
        <v>0</v>
      </c>
      <c r="M356">
        <v>1</v>
      </c>
      <c r="N356" t="s">
        <v>1284</v>
      </c>
      <c r="O356" t="s">
        <v>1366</v>
      </c>
    </row>
    <row r="357" spans="1:15" x14ac:dyDescent="0.35">
      <c r="A357">
        <v>92</v>
      </c>
      <c r="B357" t="s">
        <v>1356</v>
      </c>
      <c r="C357">
        <v>0</v>
      </c>
      <c r="D357" t="s">
        <v>1220</v>
      </c>
      <c r="E357" t="s">
        <v>352</v>
      </c>
      <c r="F357" t="b">
        <v>0</v>
      </c>
      <c r="G357">
        <v>0</v>
      </c>
      <c r="I357" s="13"/>
      <c r="K357">
        <v>0</v>
      </c>
      <c r="L357">
        <v>0</v>
      </c>
      <c r="M357">
        <v>1</v>
      </c>
      <c r="N357" t="s">
        <v>1285</v>
      </c>
      <c r="O357" t="s">
        <v>1367</v>
      </c>
    </row>
    <row r="358" spans="1:15" x14ac:dyDescent="0.35">
      <c r="A358">
        <v>92</v>
      </c>
      <c r="B358" t="s">
        <v>1356</v>
      </c>
      <c r="C358">
        <v>0</v>
      </c>
      <c r="D358" t="s">
        <v>1220</v>
      </c>
      <c r="E358" t="s">
        <v>352</v>
      </c>
      <c r="F358" t="b">
        <v>0</v>
      </c>
      <c r="G358">
        <v>0</v>
      </c>
      <c r="I358" s="13"/>
      <c r="K358">
        <v>0</v>
      </c>
      <c r="L358">
        <v>0</v>
      </c>
      <c r="M358">
        <v>1</v>
      </c>
      <c r="N358" t="s">
        <v>1286</v>
      </c>
      <c r="O358" t="s">
        <v>1368</v>
      </c>
    </row>
    <row r="359" spans="1:15" x14ac:dyDescent="0.35">
      <c r="A359">
        <v>92</v>
      </c>
      <c r="B359" t="s">
        <v>1356</v>
      </c>
      <c r="C359">
        <v>0</v>
      </c>
      <c r="D359" t="s">
        <v>1220</v>
      </c>
      <c r="E359" t="s">
        <v>352</v>
      </c>
      <c r="F359" t="b">
        <v>0</v>
      </c>
      <c r="G359">
        <v>1</v>
      </c>
      <c r="I359" s="13"/>
      <c r="K359">
        <v>0</v>
      </c>
      <c r="L359">
        <v>0</v>
      </c>
      <c r="M359">
        <v>1</v>
      </c>
      <c r="N359" t="s">
        <v>1287</v>
      </c>
      <c r="O359" t="s">
        <v>1369</v>
      </c>
    </row>
    <row r="360" spans="1:15" x14ac:dyDescent="0.35">
      <c r="A360">
        <v>93</v>
      </c>
      <c r="B360" t="s">
        <v>1289</v>
      </c>
      <c r="C360">
        <v>4</v>
      </c>
      <c r="D360" t="s">
        <v>1361</v>
      </c>
      <c r="E360" t="s">
        <v>353</v>
      </c>
      <c r="F360" t="b">
        <v>0</v>
      </c>
      <c r="G360">
        <v>62500000</v>
      </c>
      <c r="H360" t="s">
        <v>1395</v>
      </c>
      <c r="I360" s="13"/>
      <c r="K360">
        <v>10000000</v>
      </c>
      <c r="L360">
        <v>250000000</v>
      </c>
      <c r="M360">
        <v>250000000</v>
      </c>
      <c r="N360" t="s">
        <v>1284</v>
      </c>
      <c r="O360" t="s">
        <v>1366</v>
      </c>
    </row>
    <row r="361" spans="1:15" x14ac:dyDescent="0.35">
      <c r="A361">
        <v>93</v>
      </c>
      <c r="B361" t="s">
        <v>1289</v>
      </c>
      <c r="C361">
        <v>0</v>
      </c>
      <c r="D361" t="s">
        <v>1361</v>
      </c>
      <c r="E361" t="s">
        <v>353</v>
      </c>
      <c r="F361" t="b">
        <v>0</v>
      </c>
      <c r="G361">
        <v>62500000</v>
      </c>
      <c r="I361" s="13"/>
      <c r="K361">
        <v>0</v>
      </c>
      <c r="L361">
        <v>0</v>
      </c>
      <c r="M361">
        <v>250000000</v>
      </c>
      <c r="N361" t="s">
        <v>1285</v>
      </c>
      <c r="O361" t="s">
        <v>1367</v>
      </c>
    </row>
    <row r="362" spans="1:15" x14ac:dyDescent="0.35">
      <c r="A362">
        <v>93</v>
      </c>
      <c r="B362" t="s">
        <v>1289</v>
      </c>
      <c r="C362">
        <v>0</v>
      </c>
      <c r="D362" t="s">
        <v>1361</v>
      </c>
      <c r="E362" t="s">
        <v>353</v>
      </c>
      <c r="F362" t="b">
        <v>0</v>
      </c>
      <c r="G362">
        <v>62500000</v>
      </c>
      <c r="I362" s="13"/>
      <c r="K362">
        <v>0</v>
      </c>
      <c r="L362">
        <v>0</v>
      </c>
      <c r="M362">
        <v>250000000</v>
      </c>
      <c r="N362" t="s">
        <v>1286</v>
      </c>
      <c r="O362" t="s">
        <v>1368</v>
      </c>
    </row>
    <row r="363" spans="1:15" x14ac:dyDescent="0.35">
      <c r="A363">
        <v>93</v>
      </c>
      <c r="B363" t="s">
        <v>1289</v>
      </c>
      <c r="C363">
        <v>0</v>
      </c>
      <c r="D363" t="s">
        <v>1361</v>
      </c>
      <c r="E363" t="s">
        <v>353</v>
      </c>
      <c r="F363" t="b">
        <v>0</v>
      </c>
      <c r="G363">
        <v>62500000</v>
      </c>
      <c r="I363" s="13"/>
      <c r="K363">
        <v>0</v>
      </c>
      <c r="L363">
        <v>0</v>
      </c>
      <c r="M363">
        <v>250000000</v>
      </c>
      <c r="N363" t="s">
        <v>1287</v>
      </c>
      <c r="O363" t="s">
        <v>1369</v>
      </c>
    </row>
    <row r="364" spans="1:15" x14ac:dyDescent="0.35">
      <c r="A364">
        <v>94</v>
      </c>
      <c r="B364" t="s">
        <v>1289</v>
      </c>
      <c r="C364">
        <v>0</v>
      </c>
      <c r="D364" t="s">
        <v>1220</v>
      </c>
      <c r="E364" t="s">
        <v>354</v>
      </c>
      <c r="F364" t="b">
        <v>0</v>
      </c>
      <c r="G364">
        <v>0</v>
      </c>
      <c r="I364" s="13"/>
      <c r="K364">
        <v>0</v>
      </c>
      <c r="L364">
        <v>0</v>
      </c>
      <c r="M364">
        <v>1</v>
      </c>
      <c r="N364" t="s">
        <v>1286</v>
      </c>
      <c r="O364" t="s">
        <v>1368</v>
      </c>
    </row>
    <row r="365" spans="1:15" x14ac:dyDescent="0.35">
      <c r="A365">
        <v>94</v>
      </c>
      <c r="B365" t="s">
        <v>1289</v>
      </c>
      <c r="C365">
        <v>0</v>
      </c>
      <c r="D365" t="s">
        <v>1220</v>
      </c>
      <c r="E365" t="s">
        <v>354</v>
      </c>
      <c r="F365" t="b">
        <v>0</v>
      </c>
      <c r="G365">
        <v>1</v>
      </c>
      <c r="I365" s="13"/>
      <c r="K365">
        <v>0</v>
      </c>
      <c r="L365">
        <v>0</v>
      </c>
      <c r="M365">
        <v>1</v>
      </c>
      <c r="N365" t="s">
        <v>1287</v>
      </c>
      <c r="O365" t="s">
        <v>1369</v>
      </c>
    </row>
    <row r="366" spans="1:15" x14ac:dyDescent="0.35">
      <c r="A366">
        <v>94</v>
      </c>
      <c r="B366" t="s">
        <v>1289</v>
      </c>
      <c r="C366">
        <v>0</v>
      </c>
      <c r="D366" t="s">
        <v>1220</v>
      </c>
      <c r="E366" t="s">
        <v>354</v>
      </c>
      <c r="F366" t="b">
        <v>1</v>
      </c>
      <c r="G366">
        <v>0</v>
      </c>
      <c r="H366" t="s">
        <v>1381</v>
      </c>
      <c r="I366" s="13">
        <v>46218</v>
      </c>
      <c r="K366">
        <v>0</v>
      </c>
      <c r="L366">
        <v>10000000</v>
      </c>
      <c r="M366">
        <v>1</v>
      </c>
      <c r="N366" t="s">
        <v>1284</v>
      </c>
      <c r="O366" t="s">
        <v>1366</v>
      </c>
    </row>
    <row r="367" spans="1:15" x14ac:dyDescent="0.35">
      <c r="A367">
        <v>94</v>
      </c>
      <c r="B367" t="s">
        <v>1289</v>
      </c>
      <c r="C367">
        <v>0</v>
      </c>
      <c r="D367" t="s">
        <v>1220</v>
      </c>
      <c r="E367" t="s">
        <v>354</v>
      </c>
      <c r="F367" t="b">
        <v>0</v>
      </c>
      <c r="G367">
        <v>0</v>
      </c>
      <c r="I367" s="13"/>
      <c r="K367">
        <v>0</v>
      </c>
      <c r="L367">
        <v>0</v>
      </c>
      <c r="M367">
        <v>1</v>
      </c>
      <c r="N367" t="s">
        <v>1285</v>
      </c>
      <c r="O367" t="s">
        <v>1367</v>
      </c>
    </row>
    <row r="368" spans="1:15" x14ac:dyDescent="0.35">
      <c r="A368">
        <v>95</v>
      </c>
      <c r="B368" t="s">
        <v>1299</v>
      </c>
      <c r="C368">
        <v>0</v>
      </c>
      <c r="D368" t="s">
        <v>1220</v>
      </c>
      <c r="E368" t="s">
        <v>1362</v>
      </c>
      <c r="F368" t="b">
        <v>0</v>
      </c>
      <c r="G368">
        <v>0</v>
      </c>
      <c r="I368" s="13"/>
      <c r="K368">
        <v>0</v>
      </c>
      <c r="L368">
        <v>0</v>
      </c>
      <c r="M368">
        <v>1</v>
      </c>
      <c r="N368" t="s">
        <v>1286</v>
      </c>
      <c r="O368" t="s">
        <v>1368</v>
      </c>
    </row>
    <row r="369" spans="1:15" x14ac:dyDescent="0.35">
      <c r="A369">
        <v>95</v>
      </c>
      <c r="B369" t="s">
        <v>1299</v>
      </c>
      <c r="C369">
        <v>0</v>
      </c>
      <c r="D369" t="s">
        <v>1220</v>
      </c>
      <c r="E369" t="s">
        <v>1362</v>
      </c>
      <c r="F369" t="b">
        <v>0</v>
      </c>
      <c r="G369">
        <v>0</v>
      </c>
      <c r="I369" s="13"/>
      <c r="K369">
        <v>0</v>
      </c>
      <c r="L369">
        <v>0</v>
      </c>
      <c r="M369">
        <v>1</v>
      </c>
      <c r="N369" t="s">
        <v>1285</v>
      </c>
      <c r="O369" t="s">
        <v>1367</v>
      </c>
    </row>
    <row r="370" spans="1:15" x14ac:dyDescent="0.35">
      <c r="A370">
        <v>95</v>
      </c>
      <c r="B370" t="s">
        <v>1299</v>
      </c>
      <c r="C370">
        <v>0</v>
      </c>
      <c r="D370" t="s">
        <v>1220</v>
      </c>
      <c r="E370" t="s">
        <v>1362</v>
      </c>
      <c r="F370" t="b">
        <v>0</v>
      </c>
      <c r="G370">
        <v>0</v>
      </c>
      <c r="I370" s="13"/>
      <c r="K370">
        <v>0</v>
      </c>
      <c r="L370">
        <v>0</v>
      </c>
      <c r="M370">
        <v>1</v>
      </c>
      <c r="N370" t="s">
        <v>1284</v>
      </c>
      <c r="O370" t="s">
        <v>1366</v>
      </c>
    </row>
    <row r="371" spans="1:15" x14ac:dyDescent="0.35">
      <c r="A371">
        <v>95</v>
      </c>
      <c r="B371" t="s">
        <v>1299</v>
      </c>
      <c r="C371">
        <v>0</v>
      </c>
      <c r="D371" t="s">
        <v>1220</v>
      </c>
      <c r="E371" t="s">
        <v>1362</v>
      </c>
      <c r="F371" t="b">
        <v>0</v>
      </c>
      <c r="G371">
        <v>1</v>
      </c>
      <c r="I371" s="13"/>
      <c r="K371">
        <v>0</v>
      </c>
      <c r="L371">
        <v>0</v>
      </c>
      <c r="M371">
        <v>1</v>
      </c>
      <c r="N371" t="s">
        <v>1287</v>
      </c>
      <c r="O371" t="s">
        <v>1369</v>
      </c>
    </row>
    <row r="372" spans="1:15" x14ac:dyDescent="0.35">
      <c r="A372">
        <v>96</v>
      </c>
      <c r="B372" t="s">
        <v>1289</v>
      </c>
      <c r="C372">
        <v>7</v>
      </c>
      <c r="D372" t="s">
        <v>1220</v>
      </c>
      <c r="E372" t="s">
        <v>356</v>
      </c>
      <c r="F372" t="b">
        <v>1</v>
      </c>
      <c r="G372">
        <v>4</v>
      </c>
      <c r="H372" t="s">
        <v>1381</v>
      </c>
      <c r="I372" s="13">
        <v>46219</v>
      </c>
      <c r="K372">
        <v>80000000</v>
      </c>
      <c r="L372">
        <v>200000000</v>
      </c>
      <c r="M372">
        <v>15</v>
      </c>
      <c r="N372" t="s">
        <v>1285</v>
      </c>
      <c r="O372" t="s">
        <v>1367</v>
      </c>
    </row>
    <row r="373" spans="1:15" x14ac:dyDescent="0.35">
      <c r="A373">
        <v>96</v>
      </c>
      <c r="B373" t="s">
        <v>1289</v>
      </c>
      <c r="C373">
        <v>0</v>
      </c>
      <c r="D373" t="s">
        <v>1220</v>
      </c>
      <c r="E373" t="s">
        <v>356</v>
      </c>
      <c r="F373" t="b">
        <v>0</v>
      </c>
      <c r="G373">
        <v>4</v>
      </c>
      <c r="I373" s="13"/>
      <c r="K373">
        <v>0</v>
      </c>
      <c r="L373">
        <v>0</v>
      </c>
      <c r="M373">
        <v>15</v>
      </c>
      <c r="N373" t="s">
        <v>1286</v>
      </c>
      <c r="O373" t="s">
        <v>1368</v>
      </c>
    </row>
    <row r="374" spans="1:15" x14ac:dyDescent="0.35">
      <c r="A374">
        <v>96</v>
      </c>
      <c r="B374" t="s">
        <v>1289</v>
      </c>
      <c r="C374">
        <v>0</v>
      </c>
      <c r="D374" t="s">
        <v>1220</v>
      </c>
      <c r="E374" t="s">
        <v>356</v>
      </c>
      <c r="F374" t="b">
        <v>0</v>
      </c>
      <c r="G374">
        <v>4</v>
      </c>
      <c r="I374" s="13"/>
      <c r="K374">
        <v>0</v>
      </c>
      <c r="L374">
        <v>0</v>
      </c>
      <c r="M374">
        <v>15</v>
      </c>
      <c r="N374" t="s">
        <v>1287</v>
      </c>
      <c r="O374" t="s">
        <v>1369</v>
      </c>
    </row>
    <row r="375" spans="1:15" x14ac:dyDescent="0.35">
      <c r="A375">
        <v>96</v>
      </c>
      <c r="B375" t="s">
        <v>1289</v>
      </c>
      <c r="C375">
        <v>2</v>
      </c>
      <c r="D375" t="s">
        <v>1220</v>
      </c>
      <c r="E375" t="s">
        <v>356</v>
      </c>
      <c r="F375" t="b">
        <v>1</v>
      </c>
      <c r="G375">
        <v>3</v>
      </c>
      <c r="H375" t="s">
        <v>1381</v>
      </c>
      <c r="I375" s="13">
        <v>46218</v>
      </c>
      <c r="K375">
        <v>20000000</v>
      </c>
      <c r="L375">
        <v>200000000</v>
      </c>
      <c r="M375">
        <v>15</v>
      </c>
      <c r="N375" t="s">
        <v>1284</v>
      </c>
      <c r="O375" t="s">
        <v>1366</v>
      </c>
    </row>
    <row r="376" spans="1:15" x14ac:dyDescent="0.35">
      <c r="A376">
        <v>97</v>
      </c>
      <c r="B376" t="s">
        <v>742</v>
      </c>
      <c r="C376">
        <v>1</v>
      </c>
      <c r="D376" t="s">
        <v>1220</v>
      </c>
      <c r="E376" t="s">
        <v>1363</v>
      </c>
      <c r="F376" t="b">
        <v>1</v>
      </c>
      <c r="G376">
        <v>0</v>
      </c>
      <c r="H376" t="s">
        <v>1381</v>
      </c>
      <c r="I376" s="13">
        <v>46218</v>
      </c>
      <c r="K376">
        <v>704887797</v>
      </c>
      <c r="L376">
        <v>0</v>
      </c>
      <c r="M376">
        <v>1</v>
      </c>
      <c r="N376" t="s">
        <v>1285</v>
      </c>
      <c r="O376" t="s">
        <v>1367</v>
      </c>
    </row>
    <row r="377" spans="1:15" x14ac:dyDescent="0.35">
      <c r="A377">
        <v>97</v>
      </c>
      <c r="B377" t="s">
        <v>742</v>
      </c>
      <c r="C377">
        <v>0</v>
      </c>
      <c r="D377" t="s">
        <v>1220</v>
      </c>
      <c r="E377" t="s">
        <v>1363</v>
      </c>
      <c r="F377" t="b">
        <v>0</v>
      </c>
      <c r="G377">
        <v>0</v>
      </c>
      <c r="I377" s="13"/>
      <c r="K377">
        <v>0</v>
      </c>
      <c r="L377">
        <v>0</v>
      </c>
      <c r="M377">
        <v>1</v>
      </c>
      <c r="N377" t="s">
        <v>1286</v>
      </c>
      <c r="O377" t="s">
        <v>1368</v>
      </c>
    </row>
    <row r="378" spans="1:15" x14ac:dyDescent="0.35">
      <c r="A378">
        <v>97</v>
      </c>
      <c r="B378" t="s">
        <v>742</v>
      </c>
      <c r="C378">
        <v>0</v>
      </c>
      <c r="D378" t="s">
        <v>1220</v>
      </c>
      <c r="E378" t="s">
        <v>1363</v>
      </c>
      <c r="F378" t="b">
        <v>0</v>
      </c>
      <c r="G378">
        <v>1</v>
      </c>
      <c r="I378" s="13"/>
      <c r="K378">
        <v>0</v>
      </c>
      <c r="L378">
        <v>0</v>
      </c>
      <c r="M378">
        <v>1</v>
      </c>
      <c r="N378" t="s">
        <v>1287</v>
      </c>
      <c r="O378" t="s">
        <v>1369</v>
      </c>
    </row>
    <row r="379" spans="1:15" x14ac:dyDescent="0.35">
      <c r="A379">
        <v>97</v>
      </c>
      <c r="B379" t="s">
        <v>742</v>
      </c>
      <c r="C379">
        <v>0</v>
      </c>
      <c r="D379" t="s">
        <v>1220</v>
      </c>
      <c r="E379" t="s">
        <v>1363</v>
      </c>
      <c r="F379" t="b">
        <v>1</v>
      </c>
      <c r="G379">
        <v>0</v>
      </c>
      <c r="H379" t="s">
        <v>1383</v>
      </c>
      <c r="I379" s="13">
        <v>46136</v>
      </c>
      <c r="K379">
        <v>0</v>
      </c>
      <c r="L379">
        <v>200000000</v>
      </c>
      <c r="M379">
        <v>1</v>
      </c>
      <c r="N379" t="s">
        <v>1284</v>
      </c>
      <c r="O379" t="s">
        <v>1366</v>
      </c>
    </row>
    <row r="380" spans="1:15" x14ac:dyDescent="0.35">
      <c r="A380">
        <v>98</v>
      </c>
      <c r="B380" t="s">
        <v>266</v>
      </c>
      <c r="C380">
        <v>0</v>
      </c>
      <c r="D380" t="s">
        <v>1220</v>
      </c>
      <c r="E380" t="s">
        <v>358</v>
      </c>
      <c r="F380" t="b">
        <v>0</v>
      </c>
      <c r="G380">
        <v>1</v>
      </c>
      <c r="I380" s="13"/>
      <c r="K380">
        <v>0</v>
      </c>
      <c r="L380">
        <v>0</v>
      </c>
      <c r="M380">
        <v>1</v>
      </c>
      <c r="N380" t="s">
        <v>1319</v>
      </c>
      <c r="O380" t="s">
        <v>1367</v>
      </c>
    </row>
    <row r="381" spans="1:15" x14ac:dyDescent="0.35">
      <c r="A381">
        <v>99</v>
      </c>
      <c r="B381" t="s">
        <v>1288</v>
      </c>
      <c r="C381">
        <v>0</v>
      </c>
      <c r="D381" t="s">
        <v>1220</v>
      </c>
      <c r="E381" t="s">
        <v>359</v>
      </c>
      <c r="F381" t="b">
        <v>0</v>
      </c>
      <c r="G381">
        <v>13</v>
      </c>
      <c r="I381" s="13"/>
      <c r="K381">
        <v>0</v>
      </c>
      <c r="L381">
        <v>0</v>
      </c>
      <c r="M381">
        <v>50</v>
      </c>
      <c r="N381" t="s">
        <v>1286</v>
      </c>
      <c r="O381" t="s">
        <v>1368</v>
      </c>
    </row>
    <row r="382" spans="1:15" x14ac:dyDescent="0.35">
      <c r="A382">
        <v>99</v>
      </c>
      <c r="B382" t="s">
        <v>1288</v>
      </c>
      <c r="C382">
        <v>0</v>
      </c>
      <c r="D382" t="s">
        <v>1220</v>
      </c>
      <c r="E382" t="s">
        <v>359</v>
      </c>
      <c r="F382" t="b">
        <v>1</v>
      </c>
      <c r="G382">
        <v>12</v>
      </c>
      <c r="H382" t="s">
        <v>1381</v>
      </c>
      <c r="I382" s="13">
        <v>46220</v>
      </c>
      <c r="K382">
        <v>0</v>
      </c>
      <c r="L382">
        <v>0</v>
      </c>
      <c r="M382">
        <v>50</v>
      </c>
      <c r="N382" t="s">
        <v>1284</v>
      </c>
      <c r="O382" t="s">
        <v>1366</v>
      </c>
    </row>
    <row r="383" spans="1:15" x14ac:dyDescent="0.35">
      <c r="A383">
        <v>99</v>
      </c>
      <c r="B383" t="s">
        <v>1288</v>
      </c>
      <c r="C383">
        <v>0</v>
      </c>
      <c r="D383" t="s">
        <v>1220</v>
      </c>
      <c r="E383" t="s">
        <v>359</v>
      </c>
      <c r="F383" t="b">
        <v>0</v>
      </c>
      <c r="G383">
        <v>12</v>
      </c>
      <c r="I383" s="13"/>
      <c r="K383">
        <v>0</v>
      </c>
      <c r="L383">
        <v>0</v>
      </c>
      <c r="M383">
        <v>50</v>
      </c>
      <c r="N383" t="s">
        <v>1285</v>
      </c>
      <c r="O383" t="s">
        <v>1367</v>
      </c>
    </row>
    <row r="384" spans="1:15" x14ac:dyDescent="0.35">
      <c r="A384">
        <v>99</v>
      </c>
      <c r="B384" t="s">
        <v>1288</v>
      </c>
      <c r="C384">
        <v>0</v>
      </c>
      <c r="D384" t="s">
        <v>1220</v>
      </c>
      <c r="E384" t="s">
        <v>359</v>
      </c>
      <c r="F384" t="b">
        <v>0</v>
      </c>
      <c r="G384">
        <v>13</v>
      </c>
      <c r="I384" s="13"/>
      <c r="K384">
        <v>0</v>
      </c>
      <c r="L384">
        <v>0</v>
      </c>
      <c r="M384">
        <v>50</v>
      </c>
      <c r="N384" t="s">
        <v>1287</v>
      </c>
      <c r="O384" t="s">
        <v>1369</v>
      </c>
    </row>
    <row r="385" spans="1:15" x14ac:dyDescent="0.35">
      <c r="A385">
        <v>100</v>
      </c>
      <c r="B385" t="s">
        <v>1288</v>
      </c>
      <c r="C385">
        <v>0</v>
      </c>
      <c r="D385" t="s">
        <v>1220</v>
      </c>
      <c r="E385" t="s">
        <v>360</v>
      </c>
      <c r="F385" t="b">
        <v>1</v>
      </c>
      <c r="G385">
        <v>2</v>
      </c>
      <c r="H385" t="s">
        <v>1381</v>
      </c>
      <c r="I385" s="13">
        <v>46220</v>
      </c>
      <c r="K385">
        <v>0</v>
      </c>
      <c r="L385">
        <v>0</v>
      </c>
      <c r="M385">
        <v>10</v>
      </c>
      <c r="N385" t="s">
        <v>1284</v>
      </c>
      <c r="O385" t="s">
        <v>1366</v>
      </c>
    </row>
    <row r="386" spans="1:15" x14ac:dyDescent="0.35">
      <c r="A386">
        <v>100</v>
      </c>
      <c r="B386" t="s">
        <v>1288</v>
      </c>
      <c r="C386">
        <v>0</v>
      </c>
      <c r="D386" t="s">
        <v>1220</v>
      </c>
      <c r="E386" t="s">
        <v>360</v>
      </c>
      <c r="F386" t="b">
        <v>0</v>
      </c>
      <c r="G386">
        <v>2</v>
      </c>
      <c r="I386" s="13"/>
      <c r="K386">
        <v>0</v>
      </c>
      <c r="L386">
        <v>0</v>
      </c>
      <c r="M386">
        <v>10</v>
      </c>
      <c r="N386" t="s">
        <v>1285</v>
      </c>
      <c r="O386" t="s">
        <v>1367</v>
      </c>
    </row>
    <row r="387" spans="1:15" x14ac:dyDescent="0.35">
      <c r="A387">
        <v>100</v>
      </c>
      <c r="B387" t="s">
        <v>1288</v>
      </c>
      <c r="C387">
        <v>0</v>
      </c>
      <c r="D387" t="s">
        <v>1220</v>
      </c>
      <c r="E387" t="s">
        <v>360</v>
      </c>
      <c r="F387" t="b">
        <v>0</v>
      </c>
      <c r="G387">
        <v>3</v>
      </c>
      <c r="I387" s="13"/>
      <c r="K387">
        <v>0</v>
      </c>
      <c r="L387">
        <v>0</v>
      </c>
      <c r="M387">
        <v>10</v>
      </c>
      <c r="N387" t="s">
        <v>1286</v>
      </c>
      <c r="O387" t="s">
        <v>1368</v>
      </c>
    </row>
    <row r="388" spans="1:15" x14ac:dyDescent="0.35">
      <c r="A388">
        <v>100</v>
      </c>
      <c r="B388" t="s">
        <v>1288</v>
      </c>
      <c r="C388">
        <v>0</v>
      </c>
      <c r="D388" t="s">
        <v>1220</v>
      </c>
      <c r="E388" t="s">
        <v>360</v>
      </c>
      <c r="F388" t="b">
        <v>0</v>
      </c>
      <c r="G388">
        <v>3</v>
      </c>
      <c r="I388" s="13"/>
      <c r="K388">
        <v>0</v>
      </c>
      <c r="L388">
        <v>0</v>
      </c>
      <c r="M388">
        <v>10</v>
      </c>
      <c r="N388" t="s">
        <v>1287</v>
      </c>
      <c r="O388" t="s">
        <v>1369</v>
      </c>
    </row>
    <row r="389" spans="1:15" x14ac:dyDescent="0.35">
      <c r="A389">
        <v>101</v>
      </c>
      <c r="B389" t="s">
        <v>1289</v>
      </c>
      <c r="C389">
        <v>0</v>
      </c>
      <c r="D389" t="s">
        <v>1220</v>
      </c>
      <c r="E389" t="s">
        <v>361</v>
      </c>
      <c r="F389" t="b">
        <v>0</v>
      </c>
      <c r="G389">
        <v>25</v>
      </c>
      <c r="I389" s="13"/>
      <c r="K389">
        <v>0</v>
      </c>
      <c r="L389">
        <v>0</v>
      </c>
      <c r="M389">
        <v>100</v>
      </c>
      <c r="N389" t="s">
        <v>1287</v>
      </c>
      <c r="O389" t="s">
        <v>1369</v>
      </c>
    </row>
    <row r="390" spans="1:15" x14ac:dyDescent="0.35">
      <c r="A390">
        <v>101</v>
      </c>
      <c r="B390" t="s">
        <v>1289</v>
      </c>
      <c r="C390">
        <v>0</v>
      </c>
      <c r="D390" t="s">
        <v>1220</v>
      </c>
      <c r="E390" t="s">
        <v>361</v>
      </c>
      <c r="F390" t="b">
        <v>0</v>
      </c>
      <c r="G390">
        <v>25</v>
      </c>
      <c r="I390" s="13"/>
      <c r="K390">
        <v>0</v>
      </c>
      <c r="L390">
        <v>0</v>
      </c>
      <c r="M390">
        <v>100</v>
      </c>
      <c r="N390" t="s">
        <v>1286</v>
      </c>
      <c r="O390" t="s">
        <v>1368</v>
      </c>
    </row>
    <row r="391" spans="1:15" x14ac:dyDescent="0.35">
      <c r="A391">
        <v>101</v>
      </c>
      <c r="B391" t="s">
        <v>1289</v>
      </c>
      <c r="C391">
        <v>0</v>
      </c>
      <c r="D391" t="s">
        <v>1220</v>
      </c>
      <c r="E391" t="s">
        <v>361</v>
      </c>
      <c r="F391" t="b">
        <v>0</v>
      </c>
      <c r="G391">
        <v>25</v>
      </c>
      <c r="I391" s="13"/>
      <c r="K391">
        <v>0</v>
      </c>
      <c r="L391">
        <v>0</v>
      </c>
      <c r="M391">
        <v>100</v>
      </c>
      <c r="N391" t="s">
        <v>1285</v>
      </c>
      <c r="O391" t="s">
        <v>1367</v>
      </c>
    </row>
    <row r="392" spans="1:15" x14ac:dyDescent="0.35">
      <c r="A392">
        <v>101</v>
      </c>
      <c r="B392" t="s">
        <v>1289</v>
      </c>
      <c r="C392">
        <v>75</v>
      </c>
      <c r="D392" t="s">
        <v>1220</v>
      </c>
      <c r="E392" t="s">
        <v>361</v>
      </c>
      <c r="F392" t="b">
        <v>1</v>
      </c>
      <c r="G392">
        <v>25</v>
      </c>
      <c r="H392" t="s">
        <v>1381</v>
      </c>
      <c r="I392" s="13">
        <v>46218</v>
      </c>
      <c r="K392">
        <v>50000000</v>
      </c>
      <c r="L392">
        <v>50000000</v>
      </c>
      <c r="M392">
        <v>100</v>
      </c>
      <c r="N392" t="s">
        <v>1284</v>
      </c>
      <c r="O392" t="s">
        <v>1366</v>
      </c>
    </row>
    <row r="393" spans="1:15" x14ac:dyDescent="0.35">
      <c r="A393">
        <v>102</v>
      </c>
      <c r="B393" t="s">
        <v>1289</v>
      </c>
      <c r="C393">
        <v>0</v>
      </c>
      <c r="D393" t="s">
        <v>1220</v>
      </c>
      <c r="E393" t="s">
        <v>1290</v>
      </c>
      <c r="F393" t="b">
        <v>1</v>
      </c>
      <c r="G393">
        <v>187</v>
      </c>
      <c r="H393" t="s">
        <v>1381</v>
      </c>
      <c r="I393" s="13">
        <v>46219</v>
      </c>
      <c r="K393">
        <v>0</v>
      </c>
      <c r="L393">
        <v>0</v>
      </c>
      <c r="M393">
        <v>750</v>
      </c>
      <c r="N393" t="s">
        <v>1284</v>
      </c>
      <c r="O393" t="s">
        <v>1366</v>
      </c>
    </row>
    <row r="394" spans="1:15" x14ac:dyDescent="0.35">
      <c r="A394">
        <v>102</v>
      </c>
      <c r="B394" t="s">
        <v>1289</v>
      </c>
      <c r="C394">
        <v>0</v>
      </c>
      <c r="D394" t="s">
        <v>1220</v>
      </c>
      <c r="E394" t="s">
        <v>1290</v>
      </c>
      <c r="F394" t="b">
        <v>0</v>
      </c>
      <c r="G394">
        <v>188</v>
      </c>
      <c r="I394" s="13"/>
      <c r="K394">
        <v>0</v>
      </c>
      <c r="L394">
        <v>0</v>
      </c>
      <c r="M394">
        <v>750</v>
      </c>
      <c r="N394" t="s">
        <v>1287</v>
      </c>
      <c r="O394" t="s">
        <v>1369</v>
      </c>
    </row>
    <row r="395" spans="1:15" x14ac:dyDescent="0.35">
      <c r="A395">
        <v>102</v>
      </c>
      <c r="B395" t="s">
        <v>1289</v>
      </c>
      <c r="C395">
        <v>0</v>
      </c>
      <c r="D395" t="s">
        <v>1220</v>
      </c>
      <c r="E395" t="s">
        <v>1290</v>
      </c>
      <c r="F395" t="b">
        <v>0</v>
      </c>
      <c r="G395">
        <v>188</v>
      </c>
      <c r="I395" s="13"/>
      <c r="K395">
        <v>0</v>
      </c>
      <c r="L395">
        <v>0</v>
      </c>
      <c r="M395">
        <v>750</v>
      </c>
      <c r="N395" t="s">
        <v>1286</v>
      </c>
      <c r="O395" t="s">
        <v>1368</v>
      </c>
    </row>
    <row r="396" spans="1:15" x14ac:dyDescent="0.35">
      <c r="A396">
        <v>102</v>
      </c>
      <c r="B396" t="s">
        <v>1289</v>
      </c>
      <c r="C396">
        <v>0</v>
      </c>
      <c r="D396" t="s">
        <v>1220</v>
      </c>
      <c r="E396" t="s">
        <v>1290</v>
      </c>
      <c r="F396" t="b">
        <v>0</v>
      </c>
      <c r="G396">
        <v>187</v>
      </c>
      <c r="I396" s="13"/>
      <c r="K396">
        <v>0</v>
      </c>
      <c r="L396">
        <v>0</v>
      </c>
      <c r="M396">
        <v>750</v>
      </c>
      <c r="N396" t="s">
        <v>1285</v>
      </c>
      <c r="O396" t="s">
        <v>1367</v>
      </c>
    </row>
    <row r="397" spans="1:15" x14ac:dyDescent="0.35">
      <c r="A397">
        <v>103</v>
      </c>
      <c r="B397" t="s">
        <v>1289</v>
      </c>
      <c r="C397">
        <v>0</v>
      </c>
      <c r="D397" t="s">
        <v>1220</v>
      </c>
      <c r="E397" t="s">
        <v>363</v>
      </c>
      <c r="F397" t="b">
        <v>0</v>
      </c>
      <c r="G397">
        <v>938</v>
      </c>
      <c r="I397" s="13"/>
      <c r="K397">
        <v>0</v>
      </c>
      <c r="L397">
        <v>0</v>
      </c>
      <c r="M397">
        <v>3750</v>
      </c>
      <c r="N397" t="s">
        <v>1287</v>
      </c>
      <c r="O397" t="s">
        <v>1369</v>
      </c>
    </row>
    <row r="398" spans="1:15" x14ac:dyDescent="0.35">
      <c r="A398">
        <v>103</v>
      </c>
      <c r="B398" t="s">
        <v>1289</v>
      </c>
      <c r="C398">
        <v>0</v>
      </c>
      <c r="D398" t="s">
        <v>1220</v>
      </c>
      <c r="E398" t="s">
        <v>363</v>
      </c>
      <c r="F398" t="b">
        <v>0</v>
      </c>
      <c r="G398">
        <v>938</v>
      </c>
      <c r="I398" s="13"/>
      <c r="K398">
        <v>0</v>
      </c>
      <c r="L398">
        <v>0</v>
      </c>
      <c r="M398">
        <v>3750</v>
      </c>
      <c r="N398" t="s">
        <v>1286</v>
      </c>
      <c r="O398" t="s">
        <v>1368</v>
      </c>
    </row>
    <row r="399" spans="1:15" x14ac:dyDescent="0.35">
      <c r="A399">
        <v>103</v>
      </c>
      <c r="B399" t="s">
        <v>1289</v>
      </c>
      <c r="C399">
        <v>0</v>
      </c>
      <c r="D399" t="s">
        <v>1220</v>
      </c>
      <c r="E399" t="s">
        <v>363</v>
      </c>
      <c r="F399" t="b">
        <v>0</v>
      </c>
      <c r="G399">
        <v>937</v>
      </c>
      <c r="I399" s="13"/>
      <c r="K399">
        <v>0</v>
      </c>
      <c r="L399">
        <v>0</v>
      </c>
      <c r="M399">
        <v>3750</v>
      </c>
      <c r="N399" t="s">
        <v>1285</v>
      </c>
      <c r="O399" t="s">
        <v>1367</v>
      </c>
    </row>
    <row r="400" spans="1:15" x14ac:dyDescent="0.35">
      <c r="A400">
        <v>103</v>
      </c>
      <c r="B400" t="s">
        <v>1289</v>
      </c>
      <c r="C400">
        <v>0</v>
      </c>
      <c r="D400" t="s">
        <v>1220</v>
      </c>
      <c r="E400" t="s">
        <v>363</v>
      </c>
      <c r="F400" t="b">
        <v>1</v>
      </c>
      <c r="G400">
        <v>937</v>
      </c>
      <c r="H400" t="s">
        <v>1381</v>
      </c>
      <c r="I400" s="13">
        <v>46218</v>
      </c>
      <c r="K400">
        <v>0</v>
      </c>
      <c r="L400">
        <v>0</v>
      </c>
      <c r="M400">
        <v>3750</v>
      </c>
      <c r="N400" t="s">
        <v>1284</v>
      </c>
      <c r="O400" t="s">
        <v>1366</v>
      </c>
    </row>
    <row r="401" spans="1:15" x14ac:dyDescent="0.35">
      <c r="A401">
        <v>104</v>
      </c>
      <c r="B401" t="s">
        <v>1289</v>
      </c>
      <c r="C401">
        <v>0</v>
      </c>
      <c r="D401" t="s">
        <v>1220</v>
      </c>
      <c r="E401" t="s">
        <v>364</v>
      </c>
      <c r="F401" t="b">
        <v>0</v>
      </c>
      <c r="G401">
        <v>4</v>
      </c>
      <c r="I401" s="13"/>
      <c r="K401">
        <v>0</v>
      </c>
      <c r="L401">
        <v>0</v>
      </c>
      <c r="M401">
        <v>15</v>
      </c>
      <c r="N401" t="s">
        <v>1287</v>
      </c>
      <c r="O401" t="s">
        <v>1369</v>
      </c>
    </row>
    <row r="402" spans="1:15" x14ac:dyDescent="0.35">
      <c r="A402">
        <v>104</v>
      </c>
      <c r="B402" t="s">
        <v>1289</v>
      </c>
      <c r="C402">
        <v>0</v>
      </c>
      <c r="D402" t="s">
        <v>1220</v>
      </c>
      <c r="E402" t="s">
        <v>364</v>
      </c>
      <c r="F402" t="b">
        <v>1</v>
      </c>
      <c r="G402">
        <v>3</v>
      </c>
      <c r="H402" t="s">
        <v>1381</v>
      </c>
      <c r="I402" s="13">
        <v>46218</v>
      </c>
      <c r="K402">
        <v>0</v>
      </c>
      <c r="L402">
        <v>0</v>
      </c>
      <c r="M402">
        <v>15</v>
      </c>
      <c r="N402" t="s">
        <v>1284</v>
      </c>
      <c r="O402" t="s">
        <v>1366</v>
      </c>
    </row>
    <row r="403" spans="1:15" x14ac:dyDescent="0.35">
      <c r="A403">
        <v>104</v>
      </c>
      <c r="B403" t="s">
        <v>1289</v>
      </c>
      <c r="C403">
        <v>0</v>
      </c>
      <c r="D403" t="s">
        <v>1220</v>
      </c>
      <c r="E403" t="s">
        <v>364</v>
      </c>
      <c r="F403" t="b">
        <v>0</v>
      </c>
      <c r="G403">
        <v>4</v>
      </c>
      <c r="I403" s="13"/>
      <c r="K403">
        <v>0</v>
      </c>
      <c r="L403">
        <v>0</v>
      </c>
      <c r="M403">
        <v>15</v>
      </c>
      <c r="N403" t="s">
        <v>1285</v>
      </c>
      <c r="O403" t="s">
        <v>1367</v>
      </c>
    </row>
    <row r="404" spans="1:15" x14ac:dyDescent="0.35">
      <c r="A404">
        <v>104</v>
      </c>
      <c r="B404" t="s">
        <v>1289</v>
      </c>
      <c r="C404">
        <v>0</v>
      </c>
      <c r="D404" t="s">
        <v>1220</v>
      </c>
      <c r="E404" t="s">
        <v>364</v>
      </c>
      <c r="F404" t="b">
        <v>0</v>
      </c>
      <c r="G404">
        <v>4</v>
      </c>
      <c r="I404" s="13"/>
      <c r="K404">
        <v>0</v>
      </c>
      <c r="L404">
        <v>0</v>
      </c>
      <c r="M404">
        <v>15</v>
      </c>
      <c r="N404" t="s">
        <v>1286</v>
      </c>
      <c r="O404" t="s">
        <v>1368</v>
      </c>
    </row>
    <row r="405" spans="1:15" x14ac:dyDescent="0.35">
      <c r="A405">
        <v>105</v>
      </c>
      <c r="B405" t="s">
        <v>1288</v>
      </c>
      <c r="C405">
        <v>0</v>
      </c>
      <c r="D405" t="s">
        <v>1220</v>
      </c>
      <c r="E405" t="s">
        <v>365</v>
      </c>
      <c r="F405" t="b">
        <v>0</v>
      </c>
      <c r="G405">
        <v>125</v>
      </c>
      <c r="I405" s="13"/>
      <c r="K405">
        <v>0</v>
      </c>
      <c r="L405">
        <v>0</v>
      </c>
      <c r="M405">
        <v>500</v>
      </c>
      <c r="N405" t="s">
        <v>1285</v>
      </c>
      <c r="O405" t="s">
        <v>1367</v>
      </c>
    </row>
    <row r="406" spans="1:15" x14ac:dyDescent="0.35">
      <c r="A406">
        <v>105</v>
      </c>
      <c r="B406" t="s">
        <v>1288</v>
      </c>
      <c r="C406">
        <v>0</v>
      </c>
      <c r="D406" t="s">
        <v>1220</v>
      </c>
      <c r="E406" t="s">
        <v>365</v>
      </c>
      <c r="F406" t="b">
        <v>0</v>
      </c>
      <c r="G406">
        <v>125</v>
      </c>
      <c r="I406" s="13"/>
      <c r="K406">
        <v>0</v>
      </c>
      <c r="L406">
        <v>0</v>
      </c>
      <c r="M406">
        <v>500</v>
      </c>
      <c r="N406" t="s">
        <v>1286</v>
      </c>
      <c r="O406" t="s">
        <v>1368</v>
      </c>
    </row>
    <row r="407" spans="1:15" x14ac:dyDescent="0.35">
      <c r="A407">
        <v>105</v>
      </c>
      <c r="B407" t="s">
        <v>1288</v>
      </c>
      <c r="C407">
        <v>0</v>
      </c>
      <c r="D407" t="s">
        <v>1220</v>
      </c>
      <c r="E407" t="s">
        <v>365</v>
      </c>
      <c r="F407" t="b">
        <v>1</v>
      </c>
      <c r="G407">
        <v>125</v>
      </c>
      <c r="H407" t="s">
        <v>1381</v>
      </c>
      <c r="I407" s="13">
        <v>46220</v>
      </c>
      <c r="K407">
        <v>0</v>
      </c>
      <c r="L407">
        <v>0</v>
      </c>
      <c r="M407">
        <v>500</v>
      </c>
      <c r="N407" t="s">
        <v>1284</v>
      </c>
      <c r="O407" t="s">
        <v>1366</v>
      </c>
    </row>
    <row r="408" spans="1:15" x14ac:dyDescent="0.35">
      <c r="A408">
        <v>105</v>
      </c>
      <c r="B408" t="s">
        <v>1288</v>
      </c>
      <c r="C408">
        <v>0</v>
      </c>
      <c r="D408" t="s">
        <v>1220</v>
      </c>
      <c r="E408" t="s">
        <v>365</v>
      </c>
      <c r="F408" t="b">
        <v>0</v>
      </c>
      <c r="G408">
        <v>125</v>
      </c>
      <c r="I408" s="13"/>
      <c r="K408">
        <v>0</v>
      </c>
      <c r="L408">
        <v>0</v>
      </c>
      <c r="M408">
        <v>500</v>
      </c>
      <c r="N408" t="s">
        <v>1287</v>
      </c>
      <c r="O408" t="s">
        <v>1369</v>
      </c>
    </row>
    <row r="409" spans="1:15" x14ac:dyDescent="0.35">
      <c r="A409">
        <v>106</v>
      </c>
      <c r="B409" t="s">
        <v>1382</v>
      </c>
      <c r="C409">
        <v>0</v>
      </c>
      <c r="D409" t="s">
        <v>1220</v>
      </c>
      <c r="E409" t="s">
        <v>366</v>
      </c>
      <c r="F409" t="b">
        <v>0</v>
      </c>
      <c r="G409">
        <v>2</v>
      </c>
      <c r="I409" s="13"/>
      <c r="K409">
        <v>0</v>
      </c>
      <c r="L409">
        <v>0</v>
      </c>
      <c r="M409">
        <v>10</v>
      </c>
      <c r="N409" t="s">
        <v>1284</v>
      </c>
      <c r="O409" t="s">
        <v>1366</v>
      </c>
    </row>
    <row r="410" spans="1:15" x14ac:dyDescent="0.35">
      <c r="A410">
        <v>106</v>
      </c>
      <c r="B410" t="s">
        <v>1382</v>
      </c>
      <c r="C410">
        <v>0</v>
      </c>
      <c r="D410" t="s">
        <v>1220</v>
      </c>
      <c r="E410" t="s">
        <v>366</v>
      </c>
      <c r="F410" t="b">
        <v>0</v>
      </c>
      <c r="G410">
        <v>2</v>
      </c>
      <c r="I410" s="13"/>
      <c r="K410">
        <v>0</v>
      </c>
      <c r="L410">
        <v>0</v>
      </c>
      <c r="M410">
        <v>10</v>
      </c>
      <c r="N410" t="s">
        <v>1285</v>
      </c>
      <c r="O410" t="s">
        <v>1367</v>
      </c>
    </row>
    <row r="411" spans="1:15" x14ac:dyDescent="0.35">
      <c r="A411">
        <v>106</v>
      </c>
      <c r="B411" t="s">
        <v>1382</v>
      </c>
      <c r="C411">
        <v>0</v>
      </c>
      <c r="D411" t="s">
        <v>1220</v>
      </c>
      <c r="E411" t="s">
        <v>366</v>
      </c>
      <c r="F411" t="b">
        <v>0</v>
      </c>
      <c r="G411">
        <v>3</v>
      </c>
      <c r="I411" s="13"/>
      <c r="K411">
        <v>0</v>
      </c>
      <c r="L411">
        <v>0</v>
      </c>
      <c r="M411">
        <v>10</v>
      </c>
      <c r="N411" t="s">
        <v>1286</v>
      </c>
      <c r="O411" t="s">
        <v>1368</v>
      </c>
    </row>
    <row r="412" spans="1:15" x14ac:dyDescent="0.35">
      <c r="A412">
        <v>106</v>
      </c>
      <c r="B412" t="s">
        <v>1382</v>
      </c>
      <c r="C412">
        <v>0</v>
      </c>
      <c r="D412" t="s">
        <v>1220</v>
      </c>
      <c r="E412" t="s">
        <v>366</v>
      </c>
      <c r="F412" t="b">
        <v>0</v>
      </c>
      <c r="G412">
        <v>3</v>
      </c>
      <c r="I412" s="13"/>
      <c r="K412">
        <v>0</v>
      </c>
      <c r="L412">
        <v>0</v>
      </c>
      <c r="M412">
        <v>10</v>
      </c>
      <c r="N412" t="s">
        <v>1287</v>
      </c>
      <c r="O412" t="s">
        <v>1369</v>
      </c>
    </row>
    <row r="413" spans="1:15" x14ac:dyDescent="0.35">
      <c r="A413">
        <v>107</v>
      </c>
      <c r="B413" t="s">
        <v>1289</v>
      </c>
      <c r="C413">
        <v>0</v>
      </c>
      <c r="D413" t="s">
        <v>1220</v>
      </c>
      <c r="E413" t="s">
        <v>367</v>
      </c>
      <c r="F413" t="b">
        <v>1</v>
      </c>
      <c r="G413">
        <v>0</v>
      </c>
      <c r="H413" t="s">
        <v>1381</v>
      </c>
      <c r="I413" s="13">
        <v>46218</v>
      </c>
      <c r="K413">
        <v>0</v>
      </c>
      <c r="L413">
        <v>0</v>
      </c>
      <c r="M413">
        <v>1</v>
      </c>
      <c r="N413" t="s">
        <v>1284</v>
      </c>
      <c r="O413" t="s">
        <v>1366</v>
      </c>
    </row>
    <row r="414" spans="1:15" x14ac:dyDescent="0.35">
      <c r="A414">
        <v>107</v>
      </c>
      <c r="B414" t="s">
        <v>1289</v>
      </c>
      <c r="C414">
        <v>0</v>
      </c>
      <c r="D414" t="s">
        <v>1220</v>
      </c>
      <c r="E414" t="s">
        <v>367</v>
      </c>
      <c r="F414" t="b">
        <v>0</v>
      </c>
      <c r="G414">
        <v>0</v>
      </c>
      <c r="I414" s="13"/>
      <c r="K414">
        <v>0</v>
      </c>
      <c r="L414">
        <v>0</v>
      </c>
      <c r="M414">
        <v>1</v>
      </c>
      <c r="N414" t="s">
        <v>1285</v>
      </c>
      <c r="O414" t="s">
        <v>1367</v>
      </c>
    </row>
    <row r="415" spans="1:15" x14ac:dyDescent="0.35">
      <c r="A415">
        <v>107</v>
      </c>
      <c r="B415" t="s">
        <v>1289</v>
      </c>
      <c r="C415">
        <v>0</v>
      </c>
      <c r="D415" t="s">
        <v>1220</v>
      </c>
      <c r="E415" t="s">
        <v>367</v>
      </c>
      <c r="F415" t="b">
        <v>0</v>
      </c>
      <c r="G415">
        <v>0</v>
      </c>
      <c r="I415" s="13"/>
      <c r="K415">
        <v>0</v>
      </c>
      <c r="L415">
        <v>0</v>
      </c>
      <c r="M415">
        <v>1</v>
      </c>
      <c r="N415" t="s">
        <v>1286</v>
      </c>
      <c r="O415" t="s">
        <v>1368</v>
      </c>
    </row>
    <row r="416" spans="1:15" x14ac:dyDescent="0.35">
      <c r="A416">
        <v>107</v>
      </c>
      <c r="B416" t="s">
        <v>1289</v>
      </c>
      <c r="C416">
        <v>0</v>
      </c>
      <c r="D416" t="s">
        <v>1220</v>
      </c>
      <c r="E416" t="s">
        <v>367</v>
      </c>
      <c r="F416" t="b">
        <v>0</v>
      </c>
      <c r="G416">
        <v>1</v>
      </c>
      <c r="I416" s="13"/>
      <c r="K416">
        <v>0</v>
      </c>
      <c r="L416">
        <v>0</v>
      </c>
      <c r="M416">
        <v>1</v>
      </c>
      <c r="N416" t="s">
        <v>1287</v>
      </c>
      <c r="O416" t="s">
        <v>1369</v>
      </c>
    </row>
    <row r="417" spans="1:15" x14ac:dyDescent="0.35">
      <c r="A417">
        <v>108</v>
      </c>
      <c r="B417" t="s">
        <v>1289</v>
      </c>
      <c r="C417">
        <v>0</v>
      </c>
      <c r="D417" t="s">
        <v>1220</v>
      </c>
      <c r="E417" t="s">
        <v>368</v>
      </c>
      <c r="F417" t="b">
        <v>0</v>
      </c>
      <c r="G417">
        <v>1</v>
      </c>
      <c r="I417" s="13"/>
      <c r="K417">
        <v>0</v>
      </c>
      <c r="L417">
        <v>0</v>
      </c>
      <c r="M417">
        <v>1</v>
      </c>
      <c r="N417" t="s">
        <v>1287</v>
      </c>
      <c r="O417" t="s">
        <v>1369</v>
      </c>
    </row>
    <row r="418" spans="1:15" x14ac:dyDescent="0.35">
      <c r="A418">
        <v>108</v>
      </c>
      <c r="B418" t="s">
        <v>1289</v>
      </c>
      <c r="C418">
        <v>0</v>
      </c>
      <c r="D418" t="s">
        <v>1220</v>
      </c>
      <c r="E418" t="s">
        <v>368</v>
      </c>
      <c r="F418" t="b">
        <v>0</v>
      </c>
      <c r="G418">
        <v>0</v>
      </c>
      <c r="I418" s="13"/>
      <c r="K418">
        <v>0</v>
      </c>
      <c r="L418">
        <v>0</v>
      </c>
      <c r="M418">
        <v>1</v>
      </c>
      <c r="N418" t="s">
        <v>1286</v>
      </c>
      <c r="O418" t="s">
        <v>1368</v>
      </c>
    </row>
    <row r="419" spans="1:15" x14ac:dyDescent="0.35">
      <c r="A419">
        <v>108</v>
      </c>
      <c r="B419" t="s">
        <v>1289</v>
      </c>
      <c r="C419">
        <v>0</v>
      </c>
      <c r="D419" t="s">
        <v>1220</v>
      </c>
      <c r="E419" t="s">
        <v>368</v>
      </c>
      <c r="F419" t="b">
        <v>0</v>
      </c>
      <c r="G419">
        <v>0</v>
      </c>
      <c r="I419" s="13"/>
      <c r="K419">
        <v>0</v>
      </c>
      <c r="L419">
        <v>0</v>
      </c>
      <c r="M419">
        <v>1</v>
      </c>
      <c r="N419" t="s">
        <v>1285</v>
      </c>
      <c r="O419" t="s">
        <v>1367</v>
      </c>
    </row>
    <row r="420" spans="1:15" x14ac:dyDescent="0.35">
      <c r="A420">
        <v>108</v>
      </c>
      <c r="B420" t="s">
        <v>1289</v>
      </c>
      <c r="C420">
        <v>0</v>
      </c>
      <c r="D420" t="s">
        <v>1220</v>
      </c>
      <c r="E420" t="s">
        <v>368</v>
      </c>
      <c r="F420" t="b">
        <v>1</v>
      </c>
      <c r="G420">
        <v>0</v>
      </c>
      <c r="H420" t="s">
        <v>1381</v>
      </c>
      <c r="I420" s="13">
        <v>46218</v>
      </c>
      <c r="K420">
        <v>0</v>
      </c>
      <c r="L420">
        <v>0</v>
      </c>
      <c r="M420">
        <v>1</v>
      </c>
      <c r="N420" t="s">
        <v>1284</v>
      </c>
      <c r="O420" t="s">
        <v>1366</v>
      </c>
    </row>
    <row r="421" spans="1:15" x14ac:dyDescent="0.35">
      <c r="A421">
        <v>109</v>
      </c>
      <c r="B421" t="s">
        <v>1289</v>
      </c>
      <c r="C421">
        <v>0</v>
      </c>
      <c r="D421" t="s">
        <v>1220</v>
      </c>
      <c r="E421" t="s">
        <v>369</v>
      </c>
      <c r="F421" t="b">
        <v>1</v>
      </c>
      <c r="G421">
        <v>0</v>
      </c>
      <c r="H421" t="s">
        <v>1381</v>
      </c>
      <c r="I421" s="13">
        <v>46218</v>
      </c>
      <c r="K421">
        <v>0</v>
      </c>
      <c r="L421">
        <v>0</v>
      </c>
      <c r="M421">
        <v>1</v>
      </c>
      <c r="N421" t="s">
        <v>1284</v>
      </c>
      <c r="O421" t="s">
        <v>1366</v>
      </c>
    </row>
    <row r="422" spans="1:15" x14ac:dyDescent="0.35">
      <c r="A422">
        <v>109</v>
      </c>
      <c r="B422" t="s">
        <v>1289</v>
      </c>
      <c r="C422">
        <v>0</v>
      </c>
      <c r="D422" t="s">
        <v>1220</v>
      </c>
      <c r="E422" t="s">
        <v>369</v>
      </c>
      <c r="F422" t="b">
        <v>0</v>
      </c>
      <c r="G422">
        <v>0</v>
      </c>
      <c r="I422" s="13"/>
      <c r="K422">
        <v>0</v>
      </c>
      <c r="L422">
        <v>0</v>
      </c>
      <c r="M422">
        <v>1</v>
      </c>
      <c r="N422" t="s">
        <v>1285</v>
      </c>
      <c r="O422" t="s">
        <v>1367</v>
      </c>
    </row>
    <row r="423" spans="1:15" x14ac:dyDescent="0.35">
      <c r="A423">
        <v>109</v>
      </c>
      <c r="B423" t="s">
        <v>1289</v>
      </c>
      <c r="C423">
        <v>0</v>
      </c>
      <c r="D423" t="s">
        <v>1220</v>
      </c>
      <c r="E423" t="s">
        <v>369</v>
      </c>
      <c r="F423" t="b">
        <v>0</v>
      </c>
      <c r="G423">
        <v>0</v>
      </c>
      <c r="I423" s="13"/>
      <c r="K423">
        <v>0</v>
      </c>
      <c r="L423">
        <v>0</v>
      </c>
      <c r="M423">
        <v>1</v>
      </c>
      <c r="N423" t="s">
        <v>1286</v>
      </c>
      <c r="O423" t="s">
        <v>1368</v>
      </c>
    </row>
    <row r="424" spans="1:15" x14ac:dyDescent="0.35">
      <c r="A424">
        <v>109</v>
      </c>
      <c r="B424" t="s">
        <v>1289</v>
      </c>
      <c r="C424">
        <v>0</v>
      </c>
      <c r="D424" t="s">
        <v>1220</v>
      </c>
      <c r="E424" t="s">
        <v>369</v>
      </c>
      <c r="F424" t="b">
        <v>0</v>
      </c>
      <c r="G424">
        <v>1</v>
      </c>
      <c r="I424" s="13"/>
      <c r="K424">
        <v>0</v>
      </c>
      <c r="L424">
        <v>0</v>
      </c>
      <c r="M424">
        <v>1</v>
      </c>
      <c r="N424" t="s">
        <v>1287</v>
      </c>
      <c r="O424" t="s">
        <v>1369</v>
      </c>
    </row>
    <row r="425" spans="1:15" x14ac:dyDescent="0.35">
      <c r="A425">
        <v>110</v>
      </c>
      <c r="B425" t="s">
        <v>1289</v>
      </c>
      <c r="C425">
        <v>0</v>
      </c>
      <c r="D425" t="s">
        <v>1220</v>
      </c>
      <c r="E425" t="s">
        <v>370</v>
      </c>
      <c r="F425" t="b">
        <v>1</v>
      </c>
      <c r="G425">
        <v>0</v>
      </c>
      <c r="H425" t="s">
        <v>1381</v>
      </c>
      <c r="I425" s="13">
        <v>46218</v>
      </c>
      <c r="K425">
        <v>0</v>
      </c>
      <c r="L425">
        <v>0</v>
      </c>
      <c r="M425">
        <v>1</v>
      </c>
      <c r="N425" t="s">
        <v>1284</v>
      </c>
      <c r="O425" t="s">
        <v>1366</v>
      </c>
    </row>
    <row r="426" spans="1:15" x14ac:dyDescent="0.35">
      <c r="A426">
        <v>110</v>
      </c>
      <c r="B426" t="s">
        <v>1289</v>
      </c>
      <c r="C426">
        <v>0</v>
      </c>
      <c r="D426" t="s">
        <v>1220</v>
      </c>
      <c r="E426" t="s">
        <v>370</v>
      </c>
      <c r="F426" t="b">
        <v>0</v>
      </c>
      <c r="G426">
        <v>0</v>
      </c>
      <c r="I426" s="13"/>
      <c r="K426">
        <v>0</v>
      </c>
      <c r="L426">
        <v>0</v>
      </c>
      <c r="M426">
        <v>1</v>
      </c>
      <c r="N426" t="s">
        <v>1285</v>
      </c>
      <c r="O426" t="s">
        <v>1367</v>
      </c>
    </row>
    <row r="427" spans="1:15" x14ac:dyDescent="0.35">
      <c r="A427">
        <v>110</v>
      </c>
      <c r="B427" t="s">
        <v>1289</v>
      </c>
      <c r="C427">
        <v>0</v>
      </c>
      <c r="D427" t="s">
        <v>1220</v>
      </c>
      <c r="E427" t="s">
        <v>370</v>
      </c>
      <c r="F427" t="b">
        <v>0</v>
      </c>
      <c r="G427">
        <v>0</v>
      </c>
      <c r="I427" s="13"/>
      <c r="K427">
        <v>0</v>
      </c>
      <c r="L427">
        <v>0</v>
      </c>
      <c r="M427">
        <v>1</v>
      </c>
      <c r="N427" t="s">
        <v>1286</v>
      </c>
      <c r="O427" t="s">
        <v>1368</v>
      </c>
    </row>
    <row r="428" spans="1:15" x14ac:dyDescent="0.35">
      <c r="A428">
        <v>110</v>
      </c>
      <c r="B428" t="s">
        <v>1289</v>
      </c>
      <c r="C428">
        <v>0</v>
      </c>
      <c r="D428" t="s">
        <v>1220</v>
      </c>
      <c r="E428" t="s">
        <v>370</v>
      </c>
      <c r="F428" t="b">
        <v>0</v>
      </c>
      <c r="G428">
        <v>1</v>
      </c>
      <c r="I428" s="13"/>
      <c r="K428">
        <v>0</v>
      </c>
      <c r="L428">
        <v>0</v>
      </c>
      <c r="M428">
        <v>1</v>
      </c>
      <c r="N428" t="s">
        <v>1287</v>
      </c>
      <c r="O428" t="s">
        <v>1369</v>
      </c>
    </row>
    <row r="429" spans="1:15" x14ac:dyDescent="0.35">
      <c r="A429">
        <v>111</v>
      </c>
      <c r="B429" t="s">
        <v>1289</v>
      </c>
      <c r="C429">
        <v>0</v>
      </c>
      <c r="D429" t="s">
        <v>1220</v>
      </c>
      <c r="E429" t="s">
        <v>371</v>
      </c>
      <c r="F429" t="b">
        <v>0</v>
      </c>
      <c r="G429">
        <v>2</v>
      </c>
      <c r="I429" s="13"/>
      <c r="K429">
        <v>0</v>
      </c>
      <c r="L429">
        <v>0</v>
      </c>
      <c r="M429">
        <v>6</v>
      </c>
      <c r="N429" t="s">
        <v>1286</v>
      </c>
      <c r="O429" t="s">
        <v>1368</v>
      </c>
    </row>
    <row r="430" spans="1:15" x14ac:dyDescent="0.35">
      <c r="A430">
        <v>111</v>
      </c>
      <c r="B430" t="s">
        <v>1289</v>
      </c>
      <c r="C430">
        <v>0</v>
      </c>
      <c r="D430" t="s">
        <v>1220</v>
      </c>
      <c r="E430" t="s">
        <v>371</v>
      </c>
      <c r="F430" t="b">
        <v>0</v>
      </c>
      <c r="G430">
        <v>1</v>
      </c>
      <c r="I430" s="13"/>
      <c r="K430">
        <v>0</v>
      </c>
      <c r="L430">
        <v>0</v>
      </c>
      <c r="M430">
        <v>6</v>
      </c>
      <c r="N430" t="s">
        <v>1285</v>
      </c>
      <c r="O430" t="s">
        <v>1367</v>
      </c>
    </row>
    <row r="431" spans="1:15" x14ac:dyDescent="0.35">
      <c r="A431">
        <v>111</v>
      </c>
      <c r="B431" t="s">
        <v>1289</v>
      </c>
      <c r="C431">
        <v>0</v>
      </c>
      <c r="D431" t="s">
        <v>1220</v>
      </c>
      <c r="E431" t="s">
        <v>371</v>
      </c>
      <c r="F431" t="b">
        <v>0</v>
      </c>
      <c r="G431">
        <v>2</v>
      </c>
      <c r="I431" s="13"/>
      <c r="K431">
        <v>0</v>
      </c>
      <c r="L431">
        <v>0</v>
      </c>
      <c r="M431">
        <v>6</v>
      </c>
      <c r="N431" t="s">
        <v>1287</v>
      </c>
      <c r="O431" t="s">
        <v>1369</v>
      </c>
    </row>
    <row r="432" spans="1:15" x14ac:dyDescent="0.35">
      <c r="A432">
        <v>111</v>
      </c>
      <c r="B432" t="s">
        <v>1289</v>
      </c>
      <c r="C432">
        <v>0</v>
      </c>
      <c r="D432" t="s">
        <v>1220</v>
      </c>
      <c r="E432" t="s">
        <v>371</v>
      </c>
      <c r="F432" t="b">
        <v>1</v>
      </c>
      <c r="G432">
        <v>1</v>
      </c>
      <c r="H432" t="s">
        <v>1381</v>
      </c>
      <c r="I432" s="13">
        <v>46218</v>
      </c>
      <c r="K432">
        <v>0</v>
      </c>
      <c r="L432">
        <v>0</v>
      </c>
      <c r="M432">
        <v>6</v>
      </c>
      <c r="N432" t="s">
        <v>1284</v>
      </c>
      <c r="O432" t="s">
        <v>1366</v>
      </c>
    </row>
    <row r="433" spans="1:15" x14ac:dyDescent="0.35">
      <c r="A433">
        <v>112</v>
      </c>
      <c r="B433" t="s">
        <v>1289</v>
      </c>
      <c r="C433">
        <v>0</v>
      </c>
      <c r="D433" t="s">
        <v>1220</v>
      </c>
      <c r="E433" t="s">
        <v>372</v>
      </c>
      <c r="F433" t="b">
        <v>0</v>
      </c>
      <c r="G433">
        <v>250</v>
      </c>
      <c r="I433" s="13"/>
      <c r="K433">
        <v>0</v>
      </c>
      <c r="L433">
        <v>0</v>
      </c>
      <c r="M433">
        <v>1000</v>
      </c>
      <c r="N433" t="s">
        <v>1286</v>
      </c>
      <c r="O433" t="s">
        <v>1368</v>
      </c>
    </row>
    <row r="434" spans="1:15" x14ac:dyDescent="0.35">
      <c r="A434">
        <v>112</v>
      </c>
      <c r="B434" t="s">
        <v>1289</v>
      </c>
      <c r="C434">
        <v>0</v>
      </c>
      <c r="D434" t="s">
        <v>1220</v>
      </c>
      <c r="E434" t="s">
        <v>372</v>
      </c>
      <c r="F434" t="b">
        <v>0</v>
      </c>
      <c r="G434">
        <v>250</v>
      </c>
      <c r="I434" s="13"/>
      <c r="K434">
        <v>0</v>
      </c>
      <c r="L434">
        <v>0</v>
      </c>
      <c r="M434">
        <v>1000</v>
      </c>
      <c r="N434" t="s">
        <v>1285</v>
      </c>
      <c r="O434" t="s">
        <v>1367</v>
      </c>
    </row>
    <row r="435" spans="1:15" x14ac:dyDescent="0.35">
      <c r="A435">
        <v>112</v>
      </c>
      <c r="B435" t="s">
        <v>1289</v>
      </c>
      <c r="C435">
        <v>0</v>
      </c>
      <c r="D435" t="s">
        <v>1220</v>
      </c>
      <c r="E435" t="s">
        <v>372</v>
      </c>
      <c r="F435" t="b">
        <v>0</v>
      </c>
      <c r="G435">
        <v>250</v>
      </c>
      <c r="I435" s="13"/>
      <c r="K435">
        <v>0</v>
      </c>
      <c r="L435">
        <v>0</v>
      </c>
      <c r="M435">
        <v>1000</v>
      </c>
      <c r="N435" t="s">
        <v>1287</v>
      </c>
      <c r="O435" t="s">
        <v>1369</v>
      </c>
    </row>
    <row r="436" spans="1:15" x14ac:dyDescent="0.35">
      <c r="A436">
        <v>112</v>
      </c>
      <c r="B436" t="s">
        <v>1289</v>
      </c>
      <c r="C436">
        <v>0</v>
      </c>
      <c r="D436" t="s">
        <v>1220</v>
      </c>
      <c r="E436" t="s">
        <v>372</v>
      </c>
      <c r="F436" t="b">
        <v>1</v>
      </c>
      <c r="G436">
        <v>250</v>
      </c>
      <c r="H436" t="s">
        <v>1381</v>
      </c>
      <c r="I436" s="13">
        <v>46218</v>
      </c>
      <c r="K436">
        <v>0</v>
      </c>
      <c r="L436">
        <v>0</v>
      </c>
      <c r="M436">
        <v>1000</v>
      </c>
      <c r="N436" t="s">
        <v>1284</v>
      </c>
      <c r="O436" t="s">
        <v>1366</v>
      </c>
    </row>
    <row r="437" spans="1:15" x14ac:dyDescent="0.35">
      <c r="A437">
        <v>113</v>
      </c>
      <c r="B437" t="s">
        <v>1289</v>
      </c>
      <c r="C437">
        <v>0</v>
      </c>
      <c r="D437" t="s">
        <v>1220</v>
      </c>
      <c r="E437" t="s">
        <v>373</v>
      </c>
      <c r="F437" t="b">
        <v>1</v>
      </c>
      <c r="G437">
        <v>0</v>
      </c>
      <c r="H437" t="s">
        <v>1381</v>
      </c>
      <c r="I437" s="13">
        <v>46218</v>
      </c>
      <c r="K437">
        <v>0</v>
      </c>
      <c r="L437">
        <v>0</v>
      </c>
      <c r="M437">
        <v>2</v>
      </c>
      <c r="N437" t="s">
        <v>1284</v>
      </c>
      <c r="O437" t="s">
        <v>1366</v>
      </c>
    </row>
    <row r="438" spans="1:15" x14ac:dyDescent="0.35">
      <c r="A438">
        <v>113</v>
      </c>
      <c r="B438" t="s">
        <v>1289</v>
      </c>
      <c r="C438">
        <v>0</v>
      </c>
      <c r="D438" t="s">
        <v>1220</v>
      </c>
      <c r="E438" t="s">
        <v>373</v>
      </c>
      <c r="F438" t="b">
        <v>0</v>
      </c>
      <c r="G438">
        <v>0</v>
      </c>
      <c r="I438" s="13"/>
      <c r="K438">
        <v>0</v>
      </c>
      <c r="L438">
        <v>0</v>
      </c>
      <c r="M438">
        <v>2</v>
      </c>
      <c r="N438" t="s">
        <v>1285</v>
      </c>
      <c r="O438" t="s">
        <v>1367</v>
      </c>
    </row>
    <row r="439" spans="1:15" x14ac:dyDescent="0.35">
      <c r="A439">
        <v>113</v>
      </c>
      <c r="B439" t="s">
        <v>1289</v>
      </c>
      <c r="C439">
        <v>0</v>
      </c>
      <c r="D439" t="s">
        <v>1220</v>
      </c>
      <c r="E439" t="s">
        <v>373</v>
      </c>
      <c r="F439" t="b">
        <v>0</v>
      </c>
      <c r="G439">
        <v>1</v>
      </c>
      <c r="I439" s="13"/>
      <c r="K439">
        <v>0</v>
      </c>
      <c r="L439">
        <v>0</v>
      </c>
      <c r="M439">
        <v>2</v>
      </c>
      <c r="N439" t="s">
        <v>1286</v>
      </c>
      <c r="O439" t="s">
        <v>1368</v>
      </c>
    </row>
    <row r="440" spans="1:15" x14ac:dyDescent="0.35">
      <c r="A440">
        <v>113</v>
      </c>
      <c r="B440" t="s">
        <v>1289</v>
      </c>
      <c r="C440">
        <v>0</v>
      </c>
      <c r="D440" t="s">
        <v>1220</v>
      </c>
      <c r="E440" t="s">
        <v>373</v>
      </c>
      <c r="F440" t="b">
        <v>0</v>
      </c>
      <c r="G440">
        <v>1</v>
      </c>
      <c r="I440" s="13"/>
      <c r="K440">
        <v>0</v>
      </c>
      <c r="L440">
        <v>0</v>
      </c>
      <c r="M440">
        <v>2</v>
      </c>
      <c r="N440" t="s">
        <v>1287</v>
      </c>
      <c r="O440" t="s">
        <v>1369</v>
      </c>
    </row>
    <row r="441" spans="1:15" x14ac:dyDescent="0.35">
      <c r="A441">
        <v>114</v>
      </c>
      <c r="B441" t="s">
        <v>1289</v>
      </c>
      <c r="C441">
        <v>0</v>
      </c>
      <c r="D441" t="s">
        <v>1220</v>
      </c>
      <c r="E441" t="s">
        <v>374</v>
      </c>
      <c r="F441" t="b">
        <v>0</v>
      </c>
      <c r="G441">
        <v>3</v>
      </c>
      <c r="I441" s="13"/>
      <c r="K441">
        <v>0</v>
      </c>
      <c r="L441">
        <v>0</v>
      </c>
      <c r="M441">
        <v>10</v>
      </c>
      <c r="N441" t="s">
        <v>1287</v>
      </c>
      <c r="O441" t="s">
        <v>1369</v>
      </c>
    </row>
    <row r="442" spans="1:15" x14ac:dyDescent="0.35">
      <c r="A442">
        <v>114</v>
      </c>
      <c r="B442" t="s">
        <v>1289</v>
      </c>
      <c r="C442">
        <v>0</v>
      </c>
      <c r="D442" t="s">
        <v>1220</v>
      </c>
      <c r="E442" t="s">
        <v>374</v>
      </c>
      <c r="F442" t="b">
        <v>1</v>
      </c>
      <c r="G442">
        <v>2</v>
      </c>
      <c r="H442" t="s">
        <v>1381</v>
      </c>
      <c r="I442" s="13">
        <v>46218</v>
      </c>
      <c r="K442">
        <v>0</v>
      </c>
      <c r="L442">
        <v>0</v>
      </c>
      <c r="M442">
        <v>10</v>
      </c>
      <c r="N442" t="s">
        <v>1284</v>
      </c>
      <c r="O442" t="s">
        <v>1366</v>
      </c>
    </row>
    <row r="443" spans="1:15" x14ac:dyDescent="0.35">
      <c r="A443">
        <v>114</v>
      </c>
      <c r="B443" t="s">
        <v>1289</v>
      </c>
      <c r="C443">
        <v>0</v>
      </c>
      <c r="D443" t="s">
        <v>1220</v>
      </c>
      <c r="E443" t="s">
        <v>374</v>
      </c>
      <c r="F443" t="b">
        <v>0</v>
      </c>
      <c r="G443">
        <v>2</v>
      </c>
      <c r="I443" s="13"/>
      <c r="K443">
        <v>0</v>
      </c>
      <c r="L443">
        <v>0</v>
      </c>
      <c r="M443">
        <v>10</v>
      </c>
      <c r="N443" t="s">
        <v>1285</v>
      </c>
      <c r="O443" t="s">
        <v>1367</v>
      </c>
    </row>
    <row r="444" spans="1:15" x14ac:dyDescent="0.35">
      <c r="A444">
        <v>114</v>
      </c>
      <c r="B444" t="s">
        <v>1289</v>
      </c>
      <c r="C444">
        <v>0</v>
      </c>
      <c r="D444" t="s">
        <v>1220</v>
      </c>
      <c r="E444" t="s">
        <v>374</v>
      </c>
      <c r="F444" t="b">
        <v>0</v>
      </c>
      <c r="G444">
        <v>3</v>
      </c>
      <c r="I444" s="13"/>
      <c r="K444">
        <v>0</v>
      </c>
      <c r="L444">
        <v>0</v>
      </c>
      <c r="M444">
        <v>10</v>
      </c>
      <c r="N444" t="s">
        <v>1286</v>
      </c>
      <c r="O444" t="s">
        <v>1368</v>
      </c>
    </row>
    <row r="445" spans="1:15" x14ac:dyDescent="0.35">
      <c r="A445">
        <v>115</v>
      </c>
      <c r="B445" t="s">
        <v>1289</v>
      </c>
      <c r="C445">
        <v>0</v>
      </c>
      <c r="D445" t="s">
        <v>1220</v>
      </c>
      <c r="E445" t="s">
        <v>375</v>
      </c>
      <c r="F445" t="b">
        <v>0</v>
      </c>
      <c r="G445">
        <v>3</v>
      </c>
      <c r="I445" s="13"/>
      <c r="K445">
        <v>0</v>
      </c>
      <c r="L445">
        <v>0</v>
      </c>
      <c r="M445">
        <v>10</v>
      </c>
      <c r="N445" t="s">
        <v>1287</v>
      </c>
      <c r="O445" t="s">
        <v>1369</v>
      </c>
    </row>
    <row r="446" spans="1:15" x14ac:dyDescent="0.35">
      <c r="A446">
        <v>115</v>
      </c>
      <c r="B446" t="s">
        <v>1289</v>
      </c>
      <c r="C446">
        <v>0</v>
      </c>
      <c r="D446" t="s">
        <v>1220</v>
      </c>
      <c r="E446" t="s">
        <v>375</v>
      </c>
      <c r="F446" t="b">
        <v>0</v>
      </c>
      <c r="G446">
        <v>3</v>
      </c>
      <c r="I446" s="13"/>
      <c r="K446">
        <v>0</v>
      </c>
      <c r="L446">
        <v>0</v>
      </c>
      <c r="M446">
        <v>10</v>
      </c>
      <c r="N446" t="s">
        <v>1286</v>
      </c>
      <c r="O446" t="s">
        <v>1368</v>
      </c>
    </row>
    <row r="447" spans="1:15" x14ac:dyDescent="0.35">
      <c r="A447">
        <v>115</v>
      </c>
      <c r="B447" t="s">
        <v>1289</v>
      </c>
      <c r="C447">
        <v>0</v>
      </c>
      <c r="D447" t="s">
        <v>1220</v>
      </c>
      <c r="E447" t="s">
        <v>375</v>
      </c>
      <c r="F447" t="b">
        <v>0</v>
      </c>
      <c r="G447">
        <v>2</v>
      </c>
      <c r="I447" s="13"/>
      <c r="K447">
        <v>0</v>
      </c>
      <c r="L447">
        <v>0</v>
      </c>
      <c r="M447">
        <v>10</v>
      </c>
      <c r="N447" t="s">
        <v>1285</v>
      </c>
      <c r="O447" t="s">
        <v>1367</v>
      </c>
    </row>
    <row r="448" spans="1:15" x14ac:dyDescent="0.35">
      <c r="A448">
        <v>115</v>
      </c>
      <c r="B448" t="s">
        <v>1289</v>
      </c>
      <c r="C448">
        <v>0</v>
      </c>
      <c r="D448" t="s">
        <v>1220</v>
      </c>
      <c r="E448" t="s">
        <v>375</v>
      </c>
      <c r="F448" t="b">
        <v>1</v>
      </c>
      <c r="G448">
        <v>2</v>
      </c>
      <c r="H448" t="s">
        <v>1381</v>
      </c>
      <c r="I448" s="13">
        <v>46218</v>
      </c>
      <c r="K448">
        <v>0</v>
      </c>
      <c r="L448">
        <v>0</v>
      </c>
      <c r="M448">
        <v>10</v>
      </c>
      <c r="N448" t="s">
        <v>1284</v>
      </c>
      <c r="O448" t="s">
        <v>1366</v>
      </c>
    </row>
    <row r="449" spans="1:15" x14ac:dyDescent="0.35">
      <c r="A449">
        <v>116</v>
      </c>
      <c r="B449" t="s">
        <v>744</v>
      </c>
      <c r="C449">
        <v>0</v>
      </c>
      <c r="D449" t="s">
        <v>1220</v>
      </c>
      <c r="E449" t="s">
        <v>376</v>
      </c>
      <c r="F449" t="b">
        <v>0</v>
      </c>
      <c r="G449">
        <v>1</v>
      </c>
      <c r="I449" s="13"/>
      <c r="K449">
        <v>0</v>
      </c>
      <c r="L449">
        <v>0</v>
      </c>
      <c r="M449">
        <v>1</v>
      </c>
      <c r="N449" t="s">
        <v>1287</v>
      </c>
      <c r="O449" t="s">
        <v>1369</v>
      </c>
    </row>
    <row r="450" spans="1:15" x14ac:dyDescent="0.35">
      <c r="A450">
        <v>116</v>
      </c>
      <c r="B450" t="s">
        <v>744</v>
      </c>
      <c r="C450">
        <v>0</v>
      </c>
      <c r="D450" t="s">
        <v>1220</v>
      </c>
      <c r="E450" t="s">
        <v>376</v>
      </c>
      <c r="F450" t="b">
        <v>1</v>
      </c>
      <c r="G450">
        <v>0</v>
      </c>
      <c r="H450" t="s">
        <v>1381</v>
      </c>
      <c r="I450" s="13">
        <v>46146</v>
      </c>
      <c r="K450">
        <v>0</v>
      </c>
      <c r="L450">
        <v>0</v>
      </c>
      <c r="M450">
        <v>1</v>
      </c>
      <c r="N450" t="s">
        <v>1284</v>
      </c>
      <c r="O450" t="s">
        <v>1366</v>
      </c>
    </row>
    <row r="451" spans="1:15" x14ac:dyDescent="0.35">
      <c r="A451">
        <v>116</v>
      </c>
      <c r="B451" t="s">
        <v>744</v>
      </c>
      <c r="C451">
        <v>0</v>
      </c>
      <c r="D451" t="s">
        <v>1220</v>
      </c>
      <c r="E451" t="s">
        <v>376</v>
      </c>
      <c r="F451" t="b">
        <v>0</v>
      </c>
      <c r="G451">
        <v>0</v>
      </c>
      <c r="I451" s="13"/>
      <c r="K451">
        <v>0</v>
      </c>
      <c r="L451">
        <v>0</v>
      </c>
      <c r="M451">
        <v>1</v>
      </c>
      <c r="N451" t="s">
        <v>1285</v>
      </c>
      <c r="O451" t="s">
        <v>1367</v>
      </c>
    </row>
    <row r="452" spans="1:15" x14ac:dyDescent="0.35">
      <c r="A452">
        <v>116</v>
      </c>
      <c r="B452" t="s">
        <v>744</v>
      </c>
      <c r="C452">
        <v>0</v>
      </c>
      <c r="D452" t="s">
        <v>1220</v>
      </c>
      <c r="E452" t="s">
        <v>376</v>
      </c>
      <c r="F452" t="b">
        <v>0</v>
      </c>
      <c r="G452">
        <v>0</v>
      </c>
      <c r="I452" s="13"/>
      <c r="K452">
        <v>0</v>
      </c>
      <c r="L452">
        <v>0</v>
      </c>
      <c r="M452">
        <v>1</v>
      </c>
      <c r="N452" t="s">
        <v>1286</v>
      </c>
      <c r="O452" t="s">
        <v>1368</v>
      </c>
    </row>
    <row r="453" spans="1:15" x14ac:dyDescent="0.35">
      <c r="A453">
        <v>117</v>
      </c>
      <c r="B453" t="s">
        <v>1289</v>
      </c>
      <c r="C453">
        <v>0</v>
      </c>
      <c r="D453" t="s">
        <v>1220</v>
      </c>
      <c r="E453" t="s">
        <v>377</v>
      </c>
      <c r="F453" t="b">
        <v>0</v>
      </c>
      <c r="G453">
        <v>3</v>
      </c>
      <c r="I453" s="13"/>
      <c r="K453">
        <v>0</v>
      </c>
      <c r="L453">
        <v>0</v>
      </c>
      <c r="M453">
        <v>10</v>
      </c>
      <c r="N453" t="s">
        <v>1286</v>
      </c>
      <c r="O453" t="s">
        <v>1368</v>
      </c>
    </row>
    <row r="454" spans="1:15" x14ac:dyDescent="0.35">
      <c r="A454">
        <v>117</v>
      </c>
      <c r="B454" t="s">
        <v>1289</v>
      </c>
      <c r="C454">
        <v>0</v>
      </c>
      <c r="D454" t="s">
        <v>1220</v>
      </c>
      <c r="E454" t="s">
        <v>377</v>
      </c>
      <c r="F454" t="b">
        <v>0</v>
      </c>
      <c r="G454">
        <v>2</v>
      </c>
      <c r="I454" s="13"/>
      <c r="K454">
        <v>0</v>
      </c>
      <c r="L454">
        <v>0</v>
      </c>
      <c r="M454">
        <v>10</v>
      </c>
      <c r="N454" t="s">
        <v>1285</v>
      </c>
      <c r="O454" t="s">
        <v>1367</v>
      </c>
    </row>
    <row r="455" spans="1:15" x14ac:dyDescent="0.35">
      <c r="A455">
        <v>117</v>
      </c>
      <c r="B455" t="s">
        <v>1289</v>
      </c>
      <c r="C455">
        <v>0</v>
      </c>
      <c r="D455" t="s">
        <v>1220</v>
      </c>
      <c r="E455" t="s">
        <v>377</v>
      </c>
      <c r="F455" t="b">
        <v>0</v>
      </c>
      <c r="G455">
        <v>3</v>
      </c>
      <c r="I455" s="13"/>
      <c r="K455">
        <v>0</v>
      </c>
      <c r="L455">
        <v>0</v>
      </c>
      <c r="M455">
        <v>10</v>
      </c>
      <c r="N455" t="s">
        <v>1287</v>
      </c>
      <c r="O455" t="s">
        <v>1369</v>
      </c>
    </row>
    <row r="456" spans="1:15" x14ac:dyDescent="0.35">
      <c r="A456">
        <v>117</v>
      </c>
      <c r="B456" t="s">
        <v>1289</v>
      </c>
      <c r="C456">
        <v>0</v>
      </c>
      <c r="D456" t="s">
        <v>1220</v>
      </c>
      <c r="E456" t="s">
        <v>377</v>
      </c>
      <c r="F456" t="b">
        <v>1</v>
      </c>
      <c r="G456">
        <v>2</v>
      </c>
      <c r="H456" t="s">
        <v>1381</v>
      </c>
      <c r="I456" s="13">
        <v>46218</v>
      </c>
      <c r="K456">
        <v>0</v>
      </c>
      <c r="L456">
        <v>0</v>
      </c>
      <c r="M456">
        <v>10</v>
      </c>
      <c r="N456" t="s">
        <v>1284</v>
      </c>
      <c r="O456" t="s">
        <v>1366</v>
      </c>
    </row>
    <row r="457" spans="1:15" x14ac:dyDescent="0.35">
      <c r="A457">
        <v>119</v>
      </c>
      <c r="B457" t="s">
        <v>1289</v>
      </c>
      <c r="C457">
        <v>0</v>
      </c>
      <c r="D457" t="s">
        <v>1220</v>
      </c>
      <c r="E457" t="s">
        <v>1291</v>
      </c>
      <c r="F457" t="b">
        <v>0</v>
      </c>
      <c r="G457">
        <v>1</v>
      </c>
      <c r="I457" s="13"/>
      <c r="K457">
        <v>0</v>
      </c>
      <c r="L457">
        <v>0</v>
      </c>
      <c r="M457">
        <v>1</v>
      </c>
      <c r="N457" t="s">
        <v>1287</v>
      </c>
      <c r="O457" t="s">
        <v>1369</v>
      </c>
    </row>
    <row r="458" spans="1:15" x14ac:dyDescent="0.35">
      <c r="A458">
        <v>119</v>
      </c>
      <c r="B458" t="s">
        <v>1289</v>
      </c>
      <c r="C458">
        <v>0</v>
      </c>
      <c r="D458" t="s">
        <v>1220</v>
      </c>
      <c r="E458" t="s">
        <v>1291</v>
      </c>
      <c r="F458" t="b">
        <v>0</v>
      </c>
      <c r="G458">
        <v>0</v>
      </c>
      <c r="I458" s="13"/>
      <c r="K458">
        <v>0</v>
      </c>
      <c r="L458">
        <v>0</v>
      </c>
      <c r="M458">
        <v>1</v>
      </c>
      <c r="N458" t="s">
        <v>1286</v>
      </c>
      <c r="O458" t="s">
        <v>1368</v>
      </c>
    </row>
    <row r="459" spans="1:15" x14ac:dyDescent="0.35">
      <c r="A459">
        <v>119</v>
      </c>
      <c r="B459" t="s">
        <v>1289</v>
      </c>
      <c r="C459">
        <v>0</v>
      </c>
      <c r="D459" t="s">
        <v>1220</v>
      </c>
      <c r="E459" t="s">
        <v>1291</v>
      </c>
      <c r="F459" t="b">
        <v>0</v>
      </c>
      <c r="G459">
        <v>0</v>
      </c>
      <c r="I459" s="13"/>
      <c r="K459">
        <v>0</v>
      </c>
      <c r="L459">
        <v>0</v>
      </c>
      <c r="M459">
        <v>1</v>
      </c>
      <c r="N459" t="s">
        <v>1285</v>
      </c>
      <c r="O459" t="s">
        <v>1367</v>
      </c>
    </row>
    <row r="460" spans="1:15" x14ac:dyDescent="0.35">
      <c r="A460">
        <v>119</v>
      </c>
      <c r="B460" t="s">
        <v>1289</v>
      </c>
      <c r="C460">
        <v>0</v>
      </c>
      <c r="D460" t="s">
        <v>1220</v>
      </c>
      <c r="E460" t="s">
        <v>1291</v>
      </c>
      <c r="F460" t="b">
        <v>1</v>
      </c>
      <c r="G460">
        <v>0</v>
      </c>
      <c r="H460" t="s">
        <v>1381</v>
      </c>
      <c r="I460" s="13">
        <v>46219</v>
      </c>
      <c r="K460">
        <v>0</v>
      </c>
      <c r="L460">
        <v>0</v>
      </c>
      <c r="M460">
        <v>1</v>
      </c>
      <c r="N460" t="s">
        <v>1284</v>
      </c>
      <c r="O460" t="s">
        <v>1366</v>
      </c>
    </row>
    <row r="461" spans="1:15" x14ac:dyDescent="0.35">
      <c r="A461">
        <v>120</v>
      </c>
      <c r="B461" t="s">
        <v>1289</v>
      </c>
      <c r="C461">
        <v>0</v>
      </c>
      <c r="D461" t="s">
        <v>1220</v>
      </c>
      <c r="E461" t="s">
        <v>380</v>
      </c>
      <c r="F461" t="b">
        <v>0</v>
      </c>
      <c r="G461">
        <v>1</v>
      </c>
      <c r="I461" s="13"/>
      <c r="K461">
        <v>0</v>
      </c>
      <c r="L461">
        <v>0</v>
      </c>
      <c r="M461">
        <v>1</v>
      </c>
      <c r="N461" t="s">
        <v>1287</v>
      </c>
      <c r="O461" t="s">
        <v>1369</v>
      </c>
    </row>
    <row r="462" spans="1:15" x14ac:dyDescent="0.35">
      <c r="A462">
        <v>120</v>
      </c>
      <c r="B462" t="s">
        <v>1289</v>
      </c>
      <c r="C462">
        <v>0</v>
      </c>
      <c r="D462" t="s">
        <v>1220</v>
      </c>
      <c r="E462" t="s">
        <v>380</v>
      </c>
      <c r="F462" t="b">
        <v>1</v>
      </c>
      <c r="G462">
        <v>0</v>
      </c>
      <c r="H462" t="s">
        <v>1381</v>
      </c>
      <c r="I462" s="13">
        <v>46218</v>
      </c>
      <c r="K462">
        <v>0</v>
      </c>
      <c r="L462">
        <v>0</v>
      </c>
      <c r="M462">
        <v>1</v>
      </c>
      <c r="N462" t="s">
        <v>1284</v>
      </c>
      <c r="O462" t="s">
        <v>1366</v>
      </c>
    </row>
    <row r="463" spans="1:15" x14ac:dyDescent="0.35">
      <c r="A463">
        <v>120</v>
      </c>
      <c r="B463" t="s">
        <v>1289</v>
      </c>
      <c r="C463">
        <v>0</v>
      </c>
      <c r="D463" t="s">
        <v>1220</v>
      </c>
      <c r="E463" t="s">
        <v>380</v>
      </c>
      <c r="F463" t="b">
        <v>0</v>
      </c>
      <c r="G463">
        <v>0</v>
      </c>
      <c r="I463" s="13"/>
      <c r="K463">
        <v>0</v>
      </c>
      <c r="L463">
        <v>0</v>
      </c>
      <c r="M463">
        <v>1</v>
      </c>
      <c r="N463" t="s">
        <v>1285</v>
      </c>
      <c r="O463" t="s">
        <v>1367</v>
      </c>
    </row>
    <row r="464" spans="1:15" x14ac:dyDescent="0.35">
      <c r="A464">
        <v>120</v>
      </c>
      <c r="B464" t="s">
        <v>1289</v>
      </c>
      <c r="C464">
        <v>0</v>
      </c>
      <c r="D464" t="s">
        <v>1220</v>
      </c>
      <c r="E464" t="s">
        <v>380</v>
      </c>
      <c r="F464" t="b">
        <v>0</v>
      </c>
      <c r="G464">
        <v>0</v>
      </c>
      <c r="I464" s="13"/>
      <c r="K464">
        <v>0</v>
      </c>
      <c r="L464">
        <v>0</v>
      </c>
      <c r="M464">
        <v>1</v>
      </c>
      <c r="N464" t="s">
        <v>1286</v>
      </c>
      <c r="O464" t="s">
        <v>1368</v>
      </c>
    </row>
    <row r="465" spans="1:15" x14ac:dyDescent="0.35">
      <c r="A465">
        <v>121</v>
      </c>
      <c r="B465" t="s">
        <v>1289</v>
      </c>
      <c r="C465">
        <v>0</v>
      </c>
      <c r="D465" t="s">
        <v>1220</v>
      </c>
      <c r="E465" t="s">
        <v>1293</v>
      </c>
      <c r="F465" t="b">
        <v>0</v>
      </c>
      <c r="G465">
        <v>3</v>
      </c>
      <c r="I465" s="13"/>
      <c r="K465">
        <v>0</v>
      </c>
      <c r="L465">
        <v>0</v>
      </c>
      <c r="M465">
        <v>10</v>
      </c>
      <c r="N465" t="s">
        <v>1287</v>
      </c>
      <c r="O465" t="s">
        <v>1369</v>
      </c>
    </row>
    <row r="466" spans="1:15" x14ac:dyDescent="0.35">
      <c r="A466">
        <v>121</v>
      </c>
      <c r="B466" t="s">
        <v>1289</v>
      </c>
      <c r="C466">
        <v>0</v>
      </c>
      <c r="D466" t="s">
        <v>1220</v>
      </c>
      <c r="E466" t="s">
        <v>1293</v>
      </c>
      <c r="F466" t="b">
        <v>0</v>
      </c>
      <c r="G466">
        <v>3</v>
      </c>
      <c r="I466" s="13"/>
      <c r="K466">
        <v>0</v>
      </c>
      <c r="L466">
        <v>0</v>
      </c>
      <c r="M466">
        <v>10</v>
      </c>
      <c r="N466" t="s">
        <v>1286</v>
      </c>
      <c r="O466" t="s">
        <v>1368</v>
      </c>
    </row>
    <row r="467" spans="1:15" x14ac:dyDescent="0.35">
      <c r="A467">
        <v>121</v>
      </c>
      <c r="B467" t="s">
        <v>1289</v>
      </c>
      <c r="C467">
        <v>0</v>
      </c>
      <c r="D467" t="s">
        <v>1220</v>
      </c>
      <c r="E467" t="s">
        <v>1293</v>
      </c>
      <c r="F467" t="b">
        <v>1</v>
      </c>
      <c r="G467">
        <v>2</v>
      </c>
      <c r="H467" t="s">
        <v>1381</v>
      </c>
      <c r="I467" s="13">
        <v>46219</v>
      </c>
      <c r="K467">
        <v>0</v>
      </c>
      <c r="L467">
        <v>0</v>
      </c>
      <c r="M467">
        <v>10</v>
      </c>
      <c r="N467" t="s">
        <v>1284</v>
      </c>
      <c r="O467" t="s">
        <v>1366</v>
      </c>
    </row>
    <row r="468" spans="1:15" x14ac:dyDescent="0.35">
      <c r="A468">
        <v>121</v>
      </c>
      <c r="B468" t="s">
        <v>1289</v>
      </c>
      <c r="C468">
        <v>0</v>
      </c>
      <c r="D468" t="s">
        <v>1220</v>
      </c>
      <c r="E468" t="s">
        <v>1293</v>
      </c>
      <c r="F468" t="b">
        <v>0</v>
      </c>
      <c r="G468">
        <v>2</v>
      </c>
      <c r="I468" s="13"/>
      <c r="K468">
        <v>0</v>
      </c>
      <c r="L468">
        <v>0</v>
      </c>
      <c r="M468">
        <v>10</v>
      </c>
      <c r="N468" t="s">
        <v>1285</v>
      </c>
      <c r="O468" t="s">
        <v>1367</v>
      </c>
    </row>
    <row r="469" spans="1:15" x14ac:dyDescent="0.35">
      <c r="A469">
        <v>122</v>
      </c>
      <c r="B469" t="s">
        <v>1382</v>
      </c>
      <c r="C469">
        <v>0</v>
      </c>
      <c r="D469" t="s">
        <v>1220</v>
      </c>
      <c r="E469" t="s">
        <v>1294</v>
      </c>
      <c r="F469" t="b">
        <v>0</v>
      </c>
      <c r="G469">
        <v>2</v>
      </c>
      <c r="I469" s="13"/>
      <c r="K469">
        <v>0</v>
      </c>
      <c r="L469">
        <v>0</v>
      </c>
      <c r="M469">
        <v>10</v>
      </c>
      <c r="N469" t="s">
        <v>1284</v>
      </c>
      <c r="O469" t="s">
        <v>1366</v>
      </c>
    </row>
    <row r="470" spans="1:15" x14ac:dyDescent="0.35">
      <c r="A470">
        <v>122</v>
      </c>
      <c r="B470" t="s">
        <v>1382</v>
      </c>
      <c r="C470">
        <v>0</v>
      </c>
      <c r="D470" t="s">
        <v>1220</v>
      </c>
      <c r="E470" t="s">
        <v>1294</v>
      </c>
      <c r="F470" t="b">
        <v>0</v>
      </c>
      <c r="G470">
        <v>2</v>
      </c>
      <c r="I470" s="13"/>
      <c r="K470">
        <v>0</v>
      </c>
      <c r="L470">
        <v>0</v>
      </c>
      <c r="M470">
        <v>10</v>
      </c>
      <c r="N470" t="s">
        <v>1285</v>
      </c>
      <c r="O470" t="s">
        <v>1367</v>
      </c>
    </row>
    <row r="471" spans="1:15" x14ac:dyDescent="0.35">
      <c r="A471">
        <v>122</v>
      </c>
      <c r="B471" t="s">
        <v>1382</v>
      </c>
      <c r="C471">
        <v>0</v>
      </c>
      <c r="D471" t="s">
        <v>1220</v>
      </c>
      <c r="E471" t="s">
        <v>1294</v>
      </c>
      <c r="F471" t="b">
        <v>0</v>
      </c>
      <c r="G471">
        <v>3</v>
      </c>
      <c r="I471" s="13"/>
      <c r="K471">
        <v>0</v>
      </c>
      <c r="L471">
        <v>0</v>
      </c>
      <c r="M471">
        <v>10</v>
      </c>
      <c r="N471" t="s">
        <v>1286</v>
      </c>
      <c r="O471" t="s">
        <v>1368</v>
      </c>
    </row>
    <row r="472" spans="1:15" x14ac:dyDescent="0.35">
      <c r="A472">
        <v>122</v>
      </c>
      <c r="B472" t="s">
        <v>1382</v>
      </c>
      <c r="C472">
        <v>0</v>
      </c>
      <c r="D472" t="s">
        <v>1220</v>
      </c>
      <c r="E472" t="s">
        <v>1294</v>
      </c>
      <c r="F472" t="b">
        <v>0</v>
      </c>
      <c r="G472">
        <v>3</v>
      </c>
      <c r="I472" s="13"/>
      <c r="K472">
        <v>0</v>
      </c>
      <c r="L472">
        <v>0</v>
      </c>
      <c r="M472">
        <v>10</v>
      </c>
      <c r="N472" t="s">
        <v>1287</v>
      </c>
      <c r="O472" t="s">
        <v>1369</v>
      </c>
    </row>
    <row r="473" spans="1:15" x14ac:dyDescent="0.35">
      <c r="A473">
        <v>123</v>
      </c>
      <c r="B473" t="s">
        <v>1289</v>
      </c>
      <c r="C473">
        <v>0</v>
      </c>
      <c r="D473" t="s">
        <v>1220</v>
      </c>
      <c r="E473" t="s">
        <v>383</v>
      </c>
      <c r="F473" t="b">
        <v>0</v>
      </c>
      <c r="G473">
        <v>1</v>
      </c>
      <c r="I473" s="13"/>
      <c r="K473">
        <v>0</v>
      </c>
      <c r="L473">
        <v>0</v>
      </c>
      <c r="M473">
        <v>2</v>
      </c>
      <c r="N473" t="s">
        <v>1287</v>
      </c>
      <c r="O473" t="s">
        <v>1369</v>
      </c>
    </row>
    <row r="474" spans="1:15" x14ac:dyDescent="0.35">
      <c r="A474">
        <v>123</v>
      </c>
      <c r="B474" t="s">
        <v>1289</v>
      </c>
      <c r="C474">
        <v>0</v>
      </c>
      <c r="D474" t="s">
        <v>1220</v>
      </c>
      <c r="E474" t="s">
        <v>383</v>
      </c>
      <c r="F474" t="b">
        <v>0</v>
      </c>
      <c r="G474">
        <v>0</v>
      </c>
      <c r="I474" s="13"/>
      <c r="K474">
        <v>0</v>
      </c>
      <c r="L474">
        <v>0</v>
      </c>
      <c r="M474">
        <v>2</v>
      </c>
      <c r="N474" t="s">
        <v>1285</v>
      </c>
      <c r="O474" t="s">
        <v>1367</v>
      </c>
    </row>
    <row r="475" spans="1:15" x14ac:dyDescent="0.35">
      <c r="A475">
        <v>123</v>
      </c>
      <c r="B475" t="s">
        <v>1289</v>
      </c>
      <c r="C475">
        <v>0</v>
      </c>
      <c r="D475" t="s">
        <v>1220</v>
      </c>
      <c r="E475" t="s">
        <v>383</v>
      </c>
      <c r="F475" t="b">
        <v>0</v>
      </c>
      <c r="G475">
        <v>1</v>
      </c>
      <c r="I475" s="13"/>
      <c r="K475">
        <v>0</v>
      </c>
      <c r="L475">
        <v>0</v>
      </c>
      <c r="M475">
        <v>2</v>
      </c>
      <c r="N475" t="s">
        <v>1286</v>
      </c>
      <c r="O475" t="s">
        <v>1368</v>
      </c>
    </row>
    <row r="476" spans="1:15" x14ac:dyDescent="0.35">
      <c r="A476">
        <v>123</v>
      </c>
      <c r="B476" t="s">
        <v>1289</v>
      </c>
      <c r="C476">
        <v>0</v>
      </c>
      <c r="D476" t="s">
        <v>1220</v>
      </c>
      <c r="E476" t="s">
        <v>383</v>
      </c>
      <c r="F476" t="b">
        <v>1</v>
      </c>
      <c r="G476">
        <v>0</v>
      </c>
      <c r="H476" t="s">
        <v>1381</v>
      </c>
      <c r="I476" s="13">
        <v>46219</v>
      </c>
      <c r="K476">
        <v>0</v>
      </c>
      <c r="L476">
        <v>0</v>
      </c>
      <c r="M476">
        <v>2</v>
      </c>
      <c r="N476" t="s">
        <v>1284</v>
      </c>
      <c r="O476" t="s">
        <v>1366</v>
      </c>
    </row>
    <row r="477" spans="1:15" x14ac:dyDescent="0.35">
      <c r="A477">
        <v>124</v>
      </c>
      <c r="B477" t="s">
        <v>1289</v>
      </c>
      <c r="C477">
        <v>0</v>
      </c>
      <c r="D477" t="s">
        <v>1220</v>
      </c>
      <c r="E477" t="s">
        <v>384</v>
      </c>
      <c r="F477" t="b">
        <v>1</v>
      </c>
      <c r="G477">
        <v>9</v>
      </c>
      <c r="H477" t="s">
        <v>1381</v>
      </c>
      <c r="I477" s="13">
        <v>46219</v>
      </c>
      <c r="K477">
        <v>0</v>
      </c>
      <c r="L477">
        <v>0</v>
      </c>
      <c r="M477">
        <v>36</v>
      </c>
      <c r="N477" t="s">
        <v>1284</v>
      </c>
      <c r="O477" t="s">
        <v>1366</v>
      </c>
    </row>
    <row r="478" spans="1:15" x14ac:dyDescent="0.35">
      <c r="A478">
        <v>124</v>
      </c>
      <c r="B478" t="s">
        <v>1289</v>
      </c>
      <c r="C478">
        <v>0</v>
      </c>
      <c r="D478" t="s">
        <v>1220</v>
      </c>
      <c r="E478" t="s">
        <v>384</v>
      </c>
      <c r="F478" t="b">
        <v>0</v>
      </c>
      <c r="G478">
        <v>9</v>
      </c>
      <c r="I478" s="13"/>
      <c r="K478">
        <v>0</v>
      </c>
      <c r="L478">
        <v>0</v>
      </c>
      <c r="M478">
        <v>36</v>
      </c>
      <c r="N478" t="s">
        <v>1285</v>
      </c>
      <c r="O478" t="s">
        <v>1367</v>
      </c>
    </row>
    <row r="479" spans="1:15" x14ac:dyDescent="0.35">
      <c r="A479">
        <v>124</v>
      </c>
      <c r="B479" t="s">
        <v>1289</v>
      </c>
      <c r="C479">
        <v>0</v>
      </c>
      <c r="D479" t="s">
        <v>1220</v>
      </c>
      <c r="E479" t="s">
        <v>384</v>
      </c>
      <c r="F479" t="b">
        <v>0</v>
      </c>
      <c r="G479">
        <v>9</v>
      </c>
      <c r="I479" s="13"/>
      <c r="K479">
        <v>0</v>
      </c>
      <c r="L479">
        <v>0</v>
      </c>
      <c r="M479">
        <v>36</v>
      </c>
      <c r="N479" t="s">
        <v>1286</v>
      </c>
      <c r="O479" t="s">
        <v>1368</v>
      </c>
    </row>
    <row r="480" spans="1:15" x14ac:dyDescent="0.35">
      <c r="A480">
        <v>124</v>
      </c>
      <c r="B480" t="s">
        <v>1289</v>
      </c>
      <c r="C480">
        <v>0</v>
      </c>
      <c r="D480" t="s">
        <v>1220</v>
      </c>
      <c r="E480" t="s">
        <v>384</v>
      </c>
      <c r="F480" t="b">
        <v>0</v>
      </c>
      <c r="G480">
        <v>9</v>
      </c>
      <c r="I480" s="13"/>
      <c r="K480">
        <v>0</v>
      </c>
      <c r="L480">
        <v>0</v>
      </c>
      <c r="M480">
        <v>36</v>
      </c>
      <c r="N480" t="s">
        <v>1287</v>
      </c>
      <c r="O480" t="s">
        <v>1369</v>
      </c>
    </row>
    <row r="481" spans="1:15" x14ac:dyDescent="0.35">
      <c r="A481">
        <v>125</v>
      </c>
      <c r="B481" t="s">
        <v>1289</v>
      </c>
      <c r="C481">
        <v>0</v>
      </c>
      <c r="D481" t="s">
        <v>1220</v>
      </c>
      <c r="E481" t="s">
        <v>385</v>
      </c>
      <c r="F481" t="b">
        <v>0</v>
      </c>
      <c r="G481">
        <v>2</v>
      </c>
      <c r="I481" s="13"/>
      <c r="K481">
        <v>0</v>
      </c>
      <c r="L481">
        <v>0</v>
      </c>
      <c r="M481">
        <v>10</v>
      </c>
      <c r="N481" t="s">
        <v>1285</v>
      </c>
      <c r="O481" t="s">
        <v>1367</v>
      </c>
    </row>
    <row r="482" spans="1:15" x14ac:dyDescent="0.35">
      <c r="A482">
        <v>125</v>
      </c>
      <c r="B482" t="s">
        <v>1289</v>
      </c>
      <c r="C482">
        <v>0</v>
      </c>
      <c r="D482" t="s">
        <v>1220</v>
      </c>
      <c r="E482" t="s">
        <v>385</v>
      </c>
      <c r="F482" t="b">
        <v>0</v>
      </c>
      <c r="G482">
        <v>3</v>
      </c>
      <c r="I482" s="13"/>
      <c r="K482">
        <v>0</v>
      </c>
      <c r="L482">
        <v>0</v>
      </c>
      <c r="M482">
        <v>10</v>
      </c>
      <c r="N482" t="s">
        <v>1287</v>
      </c>
      <c r="O482" t="s">
        <v>1369</v>
      </c>
    </row>
    <row r="483" spans="1:15" x14ac:dyDescent="0.35">
      <c r="A483">
        <v>125</v>
      </c>
      <c r="B483" t="s">
        <v>1289</v>
      </c>
      <c r="C483">
        <v>0</v>
      </c>
      <c r="D483" t="s">
        <v>1220</v>
      </c>
      <c r="E483" t="s">
        <v>385</v>
      </c>
      <c r="F483" t="b">
        <v>1</v>
      </c>
      <c r="G483">
        <v>2</v>
      </c>
      <c r="H483" t="s">
        <v>1381</v>
      </c>
      <c r="I483" s="13">
        <v>46218</v>
      </c>
      <c r="K483">
        <v>0</v>
      </c>
      <c r="L483">
        <v>0</v>
      </c>
      <c r="M483">
        <v>10</v>
      </c>
      <c r="N483" t="s">
        <v>1284</v>
      </c>
      <c r="O483" t="s">
        <v>1366</v>
      </c>
    </row>
    <row r="484" spans="1:15" x14ac:dyDescent="0.35">
      <c r="A484">
        <v>125</v>
      </c>
      <c r="B484" t="s">
        <v>1289</v>
      </c>
      <c r="C484">
        <v>0</v>
      </c>
      <c r="D484" t="s">
        <v>1220</v>
      </c>
      <c r="E484" t="s">
        <v>385</v>
      </c>
      <c r="F484" t="b">
        <v>0</v>
      </c>
      <c r="G484">
        <v>3</v>
      </c>
      <c r="I484" s="13"/>
      <c r="K484">
        <v>0</v>
      </c>
      <c r="L484">
        <v>0</v>
      </c>
      <c r="M484">
        <v>10</v>
      </c>
      <c r="N484" t="s">
        <v>1286</v>
      </c>
      <c r="O484" t="s">
        <v>1368</v>
      </c>
    </row>
    <row r="485" spans="1:15" x14ac:dyDescent="0.35">
      <c r="A485">
        <v>126</v>
      </c>
      <c r="B485" t="s">
        <v>1289</v>
      </c>
      <c r="C485">
        <v>0</v>
      </c>
      <c r="D485" t="s">
        <v>1220</v>
      </c>
      <c r="E485" t="s">
        <v>386</v>
      </c>
      <c r="F485" t="b">
        <v>0</v>
      </c>
      <c r="G485">
        <v>1</v>
      </c>
      <c r="I485" s="13"/>
      <c r="K485">
        <v>0</v>
      </c>
      <c r="L485">
        <v>0</v>
      </c>
      <c r="M485">
        <v>1</v>
      </c>
      <c r="N485" t="s">
        <v>1287</v>
      </c>
      <c r="O485" t="s">
        <v>1369</v>
      </c>
    </row>
    <row r="486" spans="1:15" x14ac:dyDescent="0.35">
      <c r="A486">
        <v>126</v>
      </c>
      <c r="B486" t="s">
        <v>1289</v>
      </c>
      <c r="C486">
        <v>0</v>
      </c>
      <c r="D486" t="s">
        <v>1220</v>
      </c>
      <c r="E486" t="s">
        <v>386</v>
      </c>
      <c r="F486" t="b">
        <v>0</v>
      </c>
      <c r="G486">
        <v>0</v>
      </c>
      <c r="I486" s="13"/>
      <c r="K486">
        <v>0</v>
      </c>
      <c r="L486">
        <v>0</v>
      </c>
      <c r="M486">
        <v>1</v>
      </c>
      <c r="N486" t="s">
        <v>1285</v>
      </c>
      <c r="O486" t="s">
        <v>1367</v>
      </c>
    </row>
    <row r="487" spans="1:15" x14ac:dyDescent="0.35">
      <c r="A487">
        <v>126</v>
      </c>
      <c r="B487" t="s">
        <v>1289</v>
      </c>
      <c r="C487">
        <v>0</v>
      </c>
      <c r="D487" t="s">
        <v>1220</v>
      </c>
      <c r="E487" t="s">
        <v>386</v>
      </c>
      <c r="F487" t="b">
        <v>0</v>
      </c>
      <c r="G487">
        <v>0</v>
      </c>
      <c r="I487" s="13"/>
      <c r="K487">
        <v>0</v>
      </c>
      <c r="L487">
        <v>0</v>
      </c>
      <c r="M487">
        <v>1</v>
      </c>
      <c r="N487" t="s">
        <v>1286</v>
      </c>
      <c r="O487" t="s">
        <v>1368</v>
      </c>
    </row>
    <row r="488" spans="1:15" x14ac:dyDescent="0.35">
      <c r="A488">
        <v>126</v>
      </c>
      <c r="B488" t="s">
        <v>1289</v>
      </c>
      <c r="C488">
        <v>0</v>
      </c>
      <c r="D488" t="s">
        <v>1220</v>
      </c>
      <c r="E488" t="s">
        <v>386</v>
      </c>
      <c r="F488" t="b">
        <v>1</v>
      </c>
      <c r="G488">
        <v>0</v>
      </c>
      <c r="H488" t="s">
        <v>1381</v>
      </c>
      <c r="I488" s="13">
        <v>46218</v>
      </c>
      <c r="K488">
        <v>0</v>
      </c>
      <c r="L488">
        <v>0</v>
      </c>
      <c r="M488">
        <v>1</v>
      </c>
      <c r="N488" t="s">
        <v>1284</v>
      </c>
      <c r="O488" t="s">
        <v>1366</v>
      </c>
    </row>
    <row r="489" spans="1:15" x14ac:dyDescent="0.35">
      <c r="A489">
        <v>127</v>
      </c>
      <c r="B489" t="s">
        <v>1289</v>
      </c>
      <c r="C489">
        <v>0</v>
      </c>
      <c r="D489" t="s">
        <v>1220</v>
      </c>
      <c r="E489" t="s">
        <v>387</v>
      </c>
      <c r="F489" t="b">
        <v>1</v>
      </c>
      <c r="G489">
        <v>3</v>
      </c>
      <c r="H489" t="s">
        <v>1381</v>
      </c>
      <c r="I489" s="13">
        <v>46218</v>
      </c>
      <c r="K489">
        <v>0</v>
      </c>
      <c r="L489">
        <v>0</v>
      </c>
      <c r="M489">
        <v>15</v>
      </c>
      <c r="N489" t="s">
        <v>1284</v>
      </c>
      <c r="O489" t="s">
        <v>1366</v>
      </c>
    </row>
    <row r="490" spans="1:15" x14ac:dyDescent="0.35">
      <c r="A490">
        <v>127</v>
      </c>
      <c r="B490" t="s">
        <v>1289</v>
      </c>
      <c r="C490">
        <v>0</v>
      </c>
      <c r="D490" t="s">
        <v>1220</v>
      </c>
      <c r="E490" t="s">
        <v>387</v>
      </c>
      <c r="F490" t="b">
        <v>0</v>
      </c>
      <c r="G490">
        <v>4</v>
      </c>
      <c r="I490" s="13"/>
      <c r="K490">
        <v>0</v>
      </c>
      <c r="L490">
        <v>0</v>
      </c>
      <c r="M490">
        <v>15</v>
      </c>
      <c r="N490" t="s">
        <v>1285</v>
      </c>
      <c r="O490" t="s">
        <v>1367</v>
      </c>
    </row>
    <row r="491" spans="1:15" x14ac:dyDescent="0.35">
      <c r="A491">
        <v>127</v>
      </c>
      <c r="B491" t="s">
        <v>1289</v>
      </c>
      <c r="C491">
        <v>0</v>
      </c>
      <c r="D491" t="s">
        <v>1220</v>
      </c>
      <c r="E491" t="s">
        <v>387</v>
      </c>
      <c r="F491" t="b">
        <v>0</v>
      </c>
      <c r="G491">
        <v>4</v>
      </c>
      <c r="I491" s="13"/>
      <c r="K491">
        <v>0</v>
      </c>
      <c r="L491">
        <v>0</v>
      </c>
      <c r="M491">
        <v>15</v>
      </c>
      <c r="N491" t="s">
        <v>1286</v>
      </c>
      <c r="O491" t="s">
        <v>1368</v>
      </c>
    </row>
    <row r="492" spans="1:15" x14ac:dyDescent="0.35">
      <c r="A492">
        <v>127</v>
      </c>
      <c r="B492" t="s">
        <v>1289</v>
      </c>
      <c r="C492">
        <v>0</v>
      </c>
      <c r="D492" t="s">
        <v>1220</v>
      </c>
      <c r="E492" t="s">
        <v>387</v>
      </c>
      <c r="F492" t="b">
        <v>0</v>
      </c>
      <c r="G492">
        <v>4</v>
      </c>
      <c r="I492" s="13"/>
      <c r="K492">
        <v>0</v>
      </c>
      <c r="L492">
        <v>0</v>
      </c>
      <c r="M492">
        <v>15</v>
      </c>
      <c r="N492" t="s">
        <v>1287</v>
      </c>
      <c r="O492" t="s">
        <v>1369</v>
      </c>
    </row>
    <row r="493" spans="1:15" x14ac:dyDescent="0.35">
      <c r="A493">
        <v>128</v>
      </c>
      <c r="B493" t="s">
        <v>1289</v>
      </c>
      <c r="C493">
        <v>0</v>
      </c>
      <c r="D493" t="s">
        <v>1220</v>
      </c>
      <c r="E493" t="s">
        <v>388</v>
      </c>
      <c r="F493" t="b">
        <v>0</v>
      </c>
      <c r="G493">
        <v>3</v>
      </c>
      <c r="I493" s="13"/>
      <c r="K493">
        <v>0</v>
      </c>
      <c r="L493">
        <v>0</v>
      </c>
      <c r="M493">
        <v>12</v>
      </c>
      <c r="N493" t="s">
        <v>1286</v>
      </c>
      <c r="O493" t="s">
        <v>1368</v>
      </c>
    </row>
    <row r="494" spans="1:15" x14ac:dyDescent="0.35">
      <c r="A494">
        <v>128</v>
      </c>
      <c r="B494" t="s">
        <v>1289</v>
      </c>
      <c r="C494">
        <v>0</v>
      </c>
      <c r="D494" t="s">
        <v>1220</v>
      </c>
      <c r="E494" t="s">
        <v>388</v>
      </c>
      <c r="F494" t="b">
        <v>1</v>
      </c>
      <c r="G494">
        <v>3</v>
      </c>
      <c r="H494" t="s">
        <v>1381</v>
      </c>
      <c r="I494" s="13">
        <v>46218</v>
      </c>
      <c r="K494">
        <v>0</v>
      </c>
      <c r="L494">
        <v>0</v>
      </c>
      <c r="M494">
        <v>12</v>
      </c>
      <c r="N494" t="s">
        <v>1284</v>
      </c>
      <c r="O494" t="s">
        <v>1366</v>
      </c>
    </row>
    <row r="495" spans="1:15" x14ac:dyDescent="0.35">
      <c r="A495">
        <v>128</v>
      </c>
      <c r="B495" t="s">
        <v>1289</v>
      </c>
      <c r="C495">
        <v>0</v>
      </c>
      <c r="D495" t="s">
        <v>1220</v>
      </c>
      <c r="E495" t="s">
        <v>388</v>
      </c>
      <c r="F495" t="b">
        <v>0</v>
      </c>
      <c r="G495">
        <v>3</v>
      </c>
      <c r="I495" s="13"/>
      <c r="K495">
        <v>0</v>
      </c>
      <c r="L495">
        <v>0</v>
      </c>
      <c r="M495">
        <v>12</v>
      </c>
      <c r="N495" t="s">
        <v>1285</v>
      </c>
      <c r="O495" t="s">
        <v>1367</v>
      </c>
    </row>
    <row r="496" spans="1:15" x14ac:dyDescent="0.35">
      <c r="A496">
        <v>128</v>
      </c>
      <c r="B496" t="s">
        <v>1289</v>
      </c>
      <c r="C496">
        <v>0</v>
      </c>
      <c r="D496" t="s">
        <v>1220</v>
      </c>
      <c r="E496" t="s">
        <v>388</v>
      </c>
      <c r="F496" t="b">
        <v>0</v>
      </c>
      <c r="G496">
        <v>3</v>
      </c>
      <c r="I496" s="13"/>
      <c r="K496">
        <v>0</v>
      </c>
      <c r="L496">
        <v>0</v>
      </c>
      <c r="M496">
        <v>12</v>
      </c>
      <c r="N496" t="s">
        <v>1287</v>
      </c>
      <c r="O496" t="s">
        <v>1369</v>
      </c>
    </row>
    <row r="497" spans="1:15" x14ac:dyDescent="0.35">
      <c r="A497">
        <v>129</v>
      </c>
      <c r="B497" t="s">
        <v>1289</v>
      </c>
      <c r="C497">
        <v>0</v>
      </c>
      <c r="D497" t="s">
        <v>1220</v>
      </c>
      <c r="E497" t="s">
        <v>389</v>
      </c>
      <c r="F497" t="b">
        <v>0</v>
      </c>
      <c r="G497">
        <v>2</v>
      </c>
      <c r="I497" s="13"/>
      <c r="K497">
        <v>0</v>
      </c>
      <c r="L497">
        <v>0</v>
      </c>
      <c r="M497">
        <v>5</v>
      </c>
      <c r="N497" t="s">
        <v>1287</v>
      </c>
      <c r="O497" t="s">
        <v>1369</v>
      </c>
    </row>
    <row r="498" spans="1:15" x14ac:dyDescent="0.35">
      <c r="A498">
        <v>129</v>
      </c>
      <c r="B498" t="s">
        <v>1289</v>
      </c>
      <c r="C498">
        <v>0</v>
      </c>
      <c r="D498" t="s">
        <v>1220</v>
      </c>
      <c r="E498" t="s">
        <v>389</v>
      </c>
      <c r="F498" t="b">
        <v>0</v>
      </c>
      <c r="G498">
        <v>1</v>
      </c>
      <c r="I498" s="13"/>
      <c r="K498">
        <v>0</v>
      </c>
      <c r="L498">
        <v>0</v>
      </c>
      <c r="M498">
        <v>5</v>
      </c>
      <c r="N498" t="s">
        <v>1286</v>
      </c>
      <c r="O498" t="s">
        <v>1368</v>
      </c>
    </row>
    <row r="499" spans="1:15" x14ac:dyDescent="0.35">
      <c r="A499">
        <v>129</v>
      </c>
      <c r="B499" t="s">
        <v>1289</v>
      </c>
      <c r="C499">
        <v>0</v>
      </c>
      <c r="D499" t="s">
        <v>1220</v>
      </c>
      <c r="E499" t="s">
        <v>389</v>
      </c>
      <c r="F499" t="b">
        <v>1</v>
      </c>
      <c r="G499">
        <v>1</v>
      </c>
      <c r="H499" t="s">
        <v>1381</v>
      </c>
      <c r="I499" s="13">
        <v>46218</v>
      </c>
      <c r="K499">
        <v>0</v>
      </c>
      <c r="L499">
        <v>0</v>
      </c>
      <c r="M499">
        <v>5</v>
      </c>
      <c r="N499" t="s">
        <v>1284</v>
      </c>
      <c r="O499" t="s">
        <v>1366</v>
      </c>
    </row>
    <row r="500" spans="1:15" x14ac:dyDescent="0.35">
      <c r="A500">
        <v>129</v>
      </c>
      <c r="B500" t="s">
        <v>1289</v>
      </c>
      <c r="C500">
        <v>0</v>
      </c>
      <c r="D500" t="s">
        <v>1220</v>
      </c>
      <c r="E500" t="s">
        <v>389</v>
      </c>
      <c r="F500" t="b">
        <v>0</v>
      </c>
      <c r="G500">
        <v>1</v>
      </c>
      <c r="I500" s="13"/>
      <c r="K500">
        <v>0</v>
      </c>
      <c r="L500">
        <v>0</v>
      </c>
      <c r="M500">
        <v>5</v>
      </c>
      <c r="N500" t="s">
        <v>1285</v>
      </c>
      <c r="O500" t="s">
        <v>1367</v>
      </c>
    </row>
    <row r="501" spans="1:15" x14ac:dyDescent="0.35">
      <c r="A501">
        <v>130</v>
      </c>
      <c r="B501" t="s">
        <v>1289</v>
      </c>
      <c r="C501">
        <v>0</v>
      </c>
      <c r="D501" t="s">
        <v>1220</v>
      </c>
      <c r="E501" t="s">
        <v>390</v>
      </c>
      <c r="F501" t="b">
        <v>0</v>
      </c>
      <c r="G501">
        <v>0</v>
      </c>
      <c r="I501" s="13"/>
      <c r="K501">
        <v>0</v>
      </c>
      <c r="L501">
        <v>0</v>
      </c>
      <c r="M501">
        <v>1</v>
      </c>
      <c r="N501" t="s">
        <v>1286</v>
      </c>
      <c r="O501" t="s">
        <v>1368</v>
      </c>
    </row>
    <row r="502" spans="1:15" x14ac:dyDescent="0.35">
      <c r="A502">
        <v>130</v>
      </c>
      <c r="B502" t="s">
        <v>1289</v>
      </c>
      <c r="C502">
        <v>0</v>
      </c>
      <c r="D502" t="s">
        <v>1220</v>
      </c>
      <c r="E502" t="s">
        <v>390</v>
      </c>
      <c r="F502" t="b">
        <v>1</v>
      </c>
      <c r="G502">
        <v>0</v>
      </c>
      <c r="H502" t="s">
        <v>1381</v>
      </c>
      <c r="I502" s="13">
        <v>46218</v>
      </c>
      <c r="K502">
        <v>500000</v>
      </c>
      <c r="L502">
        <v>2000000</v>
      </c>
      <c r="M502">
        <v>1</v>
      </c>
      <c r="N502" t="s">
        <v>1284</v>
      </c>
      <c r="O502" t="s">
        <v>1366</v>
      </c>
    </row>
    <row r="503" spans="1:15" x14ac:dyDescent="0.35">
      <c r="A503">
        <v>130</v>
      </c>
      <c r="B503" t="s">
        <v>1289</v>
      </c>
      <c r="C503">
        <v>0</v>
      </c>
      <c r="D503" t="s">
        <v>1220</v>
      </c>
      <c r="E503" t="s">
        <v>390</v>
      </c>
      <c r="F503" t="b">
        <v>0</v>
      </c>
      <c r="G503">
        <v>0</v>
      </c>
      <c r="I503" s="13"/>
      <c r="K503">
        <v>0</v>
      </c>
      <c r="L503">
        <v>0</v>
      </c>
      <c r="M503">
        <v>1</v>
      </c>
      <c r="N503" t="s">
        <v>1285</v>
      </c>
      <c r="O503" t="s">
        <v>1367</v>
      </c>
    </row>
    <row r="504" spans="1:15" x14ac:dyDescent="0.35">
      <c r="A504">
        <v>130</v>
      </c>
      <c r="B504" t="s">
        <v>1289</v>
      </c>
      <c r="C504">
        <v>0</v>
      </c>
      <c r="D504" t="s">
        <v>1220</v>
      </c>
      <c r="E504" t="s">
        <v>390</v>
      </c>
      <c r="F504" t="b">
        <v>0</v>
      </c>
      <c r="G504">
        <v>1</v>
      </c>
      <c r="I504" s="13"/>
      <c r="K504">
        <v>0</v>
      </c>
      <c r="L504">
        <v>0</v>
      </c>
      <c r="M504">
        <v>1</v>
      </c>
      <c r="N504" t="s">
        <v>1287</v>
      </c>
      <c r="O504" t="s">
        <v>1369</v>
      </c>
    </row>
    <row r="505" spans="1:15" x14ac:dyDescent="0.35">
      <c r="A505">
        <v>131</v>
      </c>
      <c r="B505" t="s">
        <v>1289</v>
      </c>
      <c r="C505">
        <v>1</v>
      </c>
      <c r="D505" t="s">
        <v>1220</v>
      </c>
      <c r="E505" t="s">
        <v>391</v>
      </c>
      <c r="F505" t="b">
        <v>1</v>
      </c>
      <c r="G505">
        <v>0</v>
      </c>
      <c r="H505" t="s">
        <v>1381</v>
      </c>
      <c r="I505" s="13">
        <v>46218</v>
      </c>
      <c r="K505">
        <v>1</v>
      </c>
      <c r="L505">
        <v>1</v>
      </c>
      <c r="M505">
        <v>1</v>
      </c>
      <c r="N505" t="s">
        <v>1284</v>
      </c>
      <c r="O505" t="s">
        <v>1366</v>
      </c>
    </row>
    <row r="506" spans="1:15" x14ac:dyDescent="0.35">
      <c r="A506">
        <v>131</v>
      </c>
      <c r="B506" t="s">
        <v>1289</v>
      </c>
      <c r="C506">
        <v>0</v>
      </c>
      <c r="D506" t="s">
        <v>1220</v>
      </c>
      <c r="E506" t="s">
        <v>391</v>
      </c>
      <c r="F506" t="b">
        <v>0</v>
      </c>
      <c r="G506">
        <v>0</v>
      </c>
      <c r="I506" s="13"/>
      <c r="K506">
        <v>0</v>
      </c>
      <c r="L506">
        <v>0</v>
      </c>
      <c r="M506">
        <v>1</v>
      </c>
      <c r="N506" t="s">
        <v>1285</v>
      </c>
      <c r="O506" t="s">
        <v>1367</v>
      </c>
    </row>
    <row r="507" spans="1:15" x14ac:dyDescent="0.35">
      <c r="A507">
        <v>131</v>
      </c>
      <c r="B507" t="s">
        <v>1289</v>
      </c>
      <c r="C507">
        <v>0</v>
      </c>
      <c r="D507" t="s">
        <v>1220</v>
      </c>
      <c r="E507" t="s">
        <v>391</v>
      </c>
      <c r="F507" t="b">
        <v>0</v>
      </c>
      <c r="G507">
        <v>1</v>
      </c>
      <c r="I507" s="13"/>
      <c r="K507">
        <v>0</v>
      </c>
      <c r="L507">
        <v>0</v>
      </c>
      <c r="M507">
        <v>1</v>
      </c>
      <c r="N507" t="s">
        <v>1287</v>
      </c>
      <c r="O507" t="s">
        <v>1369</v>
      </c>
    </row>
    <row r="508" spans="1:15" x14ac:dyDescent="0.35">
      <c r="A508">
        <v>131</v>
      </c>
      <c r="B508" t="s">
        <v>1289</v>
      </c>
      <c r="C508">
        <v>0</v>
      </c>
      <c r="D508" t="s">
        <v>1220</v>
      </c>
      <c r="E508" t="s">
        <v>391</v>
      </c>
      <c r="F508" t="b">
        <v>0</v>
      </c>
      <c r="G508">
        <v>0</v>
      </c>
      <c r="I508" s="13"/>
      <c r="K508">
        <v>0</v>
      </c>
      <c r="L508">
        <v>0</v>
      </c>
      <c r="M508">
        <v>1</v>
      </c>
      <c r="N508" t="s">
        <v>1286</v>
      </c>
      <c r="O508" t="s">
        <v>1368</v>
      </c>
    </row>
    <row r="509" spans="1:15" x14ac:dyDescent="0.35">
      <c r="A509">
        <v>132</v>
      </c>
      <c r="B509" t="s">
        <v>1289</v>
      </c>
      <c r="C509">
        <v>0</v>
      </c>
      <c r="D509" t="s">
        <v>1220</v>
      </c>
      <c r="E509" t="s">
        <v>1295</v>
      </c>
      <c r="F509" t="b">
        <v>0</v>
      </c>
      <c r="G509">
        <v>1</v>
      </c>
      <c r="I509" s="13"/>
      <c r="K509">
        <v>0</v>
      </c>
      <c r="L509">
        <v>0</v>
      </c>
      <c r="M509">
        <v>5</v>
      </c>
      <c r="N509" t="s">
        <v>1286</v>
      </c>
      <c r="O509" t="s">
        <v>1368</v>
      </c>
    </row>
    <row r="510" spans="1:15" x14ac:dyDescent="0.35">
      <c r="A510">
        <v>132</v>
      </c>
      <c r="B510" t="s">
        <v>1289</v>
      </c>
      <c r="C510">
        <v>0</v>
      </c>
      <c r="D510" t="s">
        <v>1220</v>
      </c>
      <c r="E510" t="s">
        <v>1295</v>
      </c>
      <c r="F510" t="b">
        <v>0</v>
      </c>
      <c r="G510">
        <v>1</v>
      </c>
      <c r="I510" s="13"/>
      <c r="K510">
        <v>0</v>
      </c>
      <c r="L510">
        <v>0</v>
      </c>
      <c r="M510">
        <v>5</v>
      </c>
      <c r="N510" t="s">
        <v>1285</v>
      </c>
      <c r="O510" t="s">
        <v>1367</v>
      </c>
    </row>
    <row r="511" spans="1:15" x14ac:dyDescent="0.35">
      <c r="A511">
        <v>132</v>
      </c>
      <c r="B511" t="s">
        <v>1289</v>
      </c>
      <c r="C511">
        <v>0</v>
      </c>
      <c r="D511" t="s">
        <v>1220</v>
      </c>
      <c r="E511" t="s">
        <v>1295</v>
      </c>
      <c r="F511" t="b">
        <v>0</v>
      </c>
      <c r="G511">
        <v>2</v>
      </c>
      <c r="I511" s="13"/>
      <c r="K511">
        <v>0</v>
      </c>
      <c r="L511">
        <v>0</v>
      </c>
      <c r="M511">
        <v>5</v>
      </c>
      <c r="N511" t="s">
        <v>1287</v>
      </c>
      <c r="O511" t="s">
        <v>1369</v>
      </c>
    </row>
    <row r="512" spans="1:15" x14ac:dyDescent="0.35">
      <c r="A512">
        <v>132</v>
      </c>
      <c r="B512" t="s">
        <v>1289</v>
      </c>
      <c r="C512">
        <v>0</v>
      </c>
      <c r="D512" t="s">
        <v>1220</v>
      </c>
      <c r="E512" t="s">
        <v>1295</v>
      </c>
      <c r="F512" t="b">
        <v>1</v>
      </c>
      <c r="G512">
        <v>1</v>
      </c>
      <c r="H512" t="s">
        <v>1395</v>
      </c>
      <c r="I512" s="13">
        <v>46219</v>
      </c>
      <c r="K512">
        <v>0</v>
      </c>
      <c r="L512">
        <v>0</v>
      </c>
      <c r="M512">
        <v>5</v>
      </c>
      <c r="N512" t="s">
        <v>1284</v>
      </c>
      <c r="O512" t="s">
        <v>1366</v>
      </c>
    </row>
    <row r="513" spans="1:15" x14ac:dyDescent="0.35">
      <c r="A513">
        <v>133</v>
      </c>
      <c r="B513" t="s">
        <v>1289</v>
      </c>
      <c r="C513">
        <v>0</v>
      </c>
      <c r="D513" t="s">
        <v>1220</v>
      </c>
      <c r="E513" t="s">
        <v>393</v>
      </c>
      <c r="F513" t="b">
        <v>1</v>
      </c>
      <c r="G513">
        <v>12</v>
      </c>
      <c r="H513" t="s">
        <v>1395</v>
      </c>
      <c r="I513" s="13">
        <v>46219</v>
      </c>
      <c r="K513">
        <v>0</v>
      </c>
      <c r="L513">
        <v>0</v>
      </c>
      <c r="M513">
        <v>50</v>
      </c>
      <c r="N513" t="s">
        <v>1284</v>
      </c>
      <c r="O513" t="s">
        <v>1366</v>
      </c>
    </row>
    <row r="514" spans="1:15" x14ac:dyDescent="0.35">
      <c r="A514">
        <v>133</v>
      </c>
      <c r="B514" t="s">
        <v>1289</v>
      </c>
      <c r="C514">
        <v>0</v>
      </c>
      <c r="D514" t="s">
        <v>1220</v>
      </c>
      <c r="E514" t="s">
        <v>393</v>
      </c>
      <c r="F514" t="b">
        <v>0</v>
      </c>
      <c r="G514">
        <v>12</v>
      </c>
      <c r="I514" s="13"/>
      <c r="K514">
        <v>0</v>
      </c>
      <c r="L514">
        <v>0</v>
      </c>
      <c r="M514">
        <v>50</v>
      </c>
      <c r="N514" t="s">
        <v>1285</v>
      </c>
      <c r="O514" t="s">
        <v>1367</v>
      </c>
    </row>
    <row r="515" spans="1:15" x14ac:dyDescent="0.35">
      <c r="A515">
        <v>133</v>
      </c>
      <c r="B515" t="s">
        <v>1289</v>
      </c>
      <c r="C515">
        <v>0</v>
      </c>
      <c r="D515" t="s">
        <v>1220</v>
      </c>
      <c r="E515" t="s">
        <v>393</v>
      </c>
      <c r="F515" t="b">
        <v>0</v>
      </c>
      <c r="G515">
        <v>13</v>
      </c>
      <c r="I515" s="13"/>
      <c r="K515">
        <v>0</v>
      </c>
      <c r="L515">
        <v>0</v>
      </c>
      <c r="M515">
        <v>50</v>
      </c>
      <c r="N515" t="s">
        <v>1286</v>
      </c>
      <c r="O515" t="s">
        <v>1368</v>
      </c>
    </row>
    <row r="516" spans="1:15" x14ac:dyDescent="0.35">
      <c r="A516">
        <v>133</v>
      </c>
      <c r="B516" t="s">
        <v>1289</v>
      </c>
      <c r="C516">
        <v>0</v>
      </c>
      <c r="D516" t="s">
        <v>1220</v>
      </c>
      <c r="E516" t="s">
        <v>393</v>
      </c>
      <c r="F516" t="b">
        <v>0</v>
      </c>
      <c r="G516">
        <v>13</v>
      </c>
      <c r="I516" s="13"/>
      <c r="K516">
        <v>0</v>
      </c>
      <c r="L516">
        <v>0</v>
      </c>
      <c r="M516">
        <v>50</v>
      </c>
      <c r="N516" t="s">
        <v>1287</v>
      </c>
      <c r="O516" t="s">
        <v>1369</v>
      </c>
    </row>
    <row r="517" spans="1:15" x14ac:dyDescent="0.35">
      <c r="A517">
        <v>134</v>
      </c>
      <c r="B517" t="s">
        <v>1289</v>
      </c>
      <c r="C517">
        <v>0</v>
      </c>
      <c r="D517" t="s">
        <v>1220</v>
      </c>
      <c r="E517" t="s">
        <v>394</v>
      </c>
      <c r="F517" t="b">
        <v>1</v>
      </c>
      <c r="G517">
        <v>3</v>
      </c>
      <c r="H517" t="s">
        <v>1395</v>
      </c>
      <c r="I517" s="13">
        <v>46218</v>
      </c>
      <c r="K517">
        <v>0</v>
      </c>
      <c r="L517">
        <v>0</v>
      </c>
      <c r="M517">
        <v>12</v>
      </c>
      <c r="N517" t="s">
        <v>1284</v>
      </c>
      <c r="O517" t="s">
        <v>1366</v>
      </c>
    </row>
    <row r="518" spans="1:15" x14ac:dyDescent="0.35">
      <c r="A518">
        <v>134</v>
      </c>
      <c r="B518" t="s">
        <v>1289</v>
      </c>
      <c r="C518">
        <v>0</v>
      </c>
      <c r="D518" t="s">
        <v>1220</v>
      </c>
      <c r="E518" t="s">
        <v>394</v>
      </c>
      <c r="F518" t="b">
        <v>0</v>
      </c>
      <c r="G518">
        <v>3</v>
      </c>
      <c r="I518" s="13"/>
      <c r="K518">
        <v>0</v>
      </c>
      <c r="L518">
        <v>0</v>
      </c>
      <c r="M518">
        <v>12</v>
      </c>
      <c r="N518" t="s">
        <v>1285</v>
      </c>
      <c r="O518" t="s">
        <v>1367</v>
      </c>
    </row>
    <row r="519" spans="1:15" x14ac:dyDescent="0.35">
      <c r="A519">
        <v>134</v>
      </c>
      <c r="B519" t="s">
        <v>1289</v>
      </c>
      <c r="C519">
        <v>0</v>
      </c>
      <c r="D519" t="s">
        <v>1220</v>
      </c>
      <c r="E519" t="s">
        <v>394</v>
      </c>
      <c r="F519" t="b">
        <v>0</v>
      </c>
      <c r="G519">
        <v>3</v>
      </c>
      <c r="I519" s="13"/>
      <c r="K519">
        <v>0</v>
      </c>
      <c r="L519">
        <v>0</v>
      </c>
      <c r="M519">
        <v>12</v>
      </c>
      <c r="N519" t="s">
        <v>1286</v>
      </c>
      <c r="O519" t="s">
        <v>1368</v>
      </c>
    </row>
    <row r="520" spans="1:15" x14ac:dyDescent="0.35">
      <c r="A520">
        <v>134</v>
      </c>
      <c r="B520" t="s">
        <v>1289</v>
      </c>
      <c r="C520">
        <v>0</v>
      </c>
      <c r="D520" t="s">
        <v>1220</v>
      </c>
      <c r="E520" t="s">
        <v>394</v>
      </c>
      <c r="F520" t="b">
        <v>0</v>
      </c>
      <c r="G520">
        <v>3</v>
      </c>
      <c r="I520" s="13"/>
      <c r="K520">
        <v>0</v>
      </c>
      <c r="L520">
        <v>0</v>
      </c>
      <c r="M520">
        <v>12</v>
      </c>
      <c r="N520" t="s">
        <v>1287</v>
      </c>
      <c r="O520" t="s">
        <v>1369</v>
      </c>
    </row>
    <row r="521" spans="1:15" x14ac:dyDescent="0.35">
      <c r="A521">
        <v>135</v>
      </c>
      <c r="B521" t="s">
        <v>1289</v>
      </c>
      <c r="C521">
        <v>0</v>
      </c>
      <c r="D521" t="s">
        <v>1220</v>
      </c>
      <c r="E521" t="s">
        <v>395</v>
      </c>
      <c r="F521" t="b">
        <v>0</v>
      </c>
      <c r="G521">
        <v>0</v>
      </c>
      <c r="I521" s="13"/>
      <c r="K521">
        <v>0</v>
      </c>
      <c r="L521">
        <v>0</v>
      </c>
      <c r="M521">
        <v>1</v>
      </c>
      <c r="N521" t="s">
        <v>1285</v>
      </c>
      <c r="O521" t="s">
        <v>1367</v>
      </c>
    </row>
    <row r="522" spans="1:15" x14ac:dyDescent="0.35">
      <c r="A522">
        <v>135</v>
      </c>
      <c r="B522" t="s">
        <v>1289</v>
      </c>
      <c r="C522">
        <v>0</v>
      </c>
      <c r="D522" t="s">
        <v>1220</v>
      </c>
      <c r="E522" t="s">
        <v>395</v>
      </c>
      <c r="F522" t="b">
        <v>1</v>
      </c>
      <c r="G522">
        <v>0</v>
      </c>
      <c r="H522" t="s">
        <v>1395</v>
      </c>
      <c r="I522" s="13">
        <v>46218</v>
      </c>
      <c r="K522">
        <v>0</v>
      </c>
      <c r="L522">
        <v>0</v>
      </c>
      <c r="M522">
        <v>1</v>
      </c>
      <c r="N522" t="s">
        <v>1284</v>
      </c>
      <c r="O522" t="s">
        <v>1366</v>
      </c>
    </row>
    <row r="523" spans="1:15" x14ac:dyDescent="0.35">
      <c r="A523">
        <v>135</v>
      </c>
      <c r="B523" t="s">
        <v>1289</v>
      </c>
      <c r="C523">
        <v>0</v>
      </c>
      <c r="D523" t="s">
        <v>1220</v>
      </c>
      <c r="E523" t="s">
        <v>395</v>
      </c>
      <c r="F523" t="b">
        <v>0</v>
      </c>
      <c r="G523">
        <v>0</v>
      </c>
      <c r="I523" s="13"/>
      <c r="K523">
        <v>0</v>
      </c>
      <c r="L523">
        <v>0</v>
      </c>
      <c r="M523">
        <v>1</v>
      </c>
      <c r="N523" t="s">
        <v>1286</v>
      </c>
      <c r="O523" t="s">
        <v>1368</v>
      </c>
    </row>
    <row r="524" spans="1:15" x14ac:dyDescent="0.35">
      <c r="A524">
        <v>135</v>
      </c>
      <c r="B524" t="s">
        <v>1289</v>
      </c>
      <c r="C524">
        <v>0</v>
      </c>
      <c r="D524" t="s">
        <v>1220</v>
      </c>
      <c r="E524" t="s">
        <v>395</v>
      </c>
      <c r="F524" t="b">
        <v>0</v>
      </c>
      <c r="G524">
        <v>1</v>
      </c>
      <c r="I524" s="13"/>
      <c r="K524">
        <v>0</v>
      </c>
      <c r="L524">
        <v>0</v>
      </c>
      <c r="M524">
        <v>1</v>
      </c>
      <c r="N524" t="s">
        <v>1287</v>
      </c>
      <c r="O524" t="s">
        <v>1369</v>
      </c>
    </row>
    <row r="525" spans="1:15" x14ac:dyDescent="0.35">
      <c r="A525">
        <v>136</v>
      </c>
      <c r="B525" t="s">
        <v>1289</v>
      </c>
      <c r="C525">
        <v>1</v>
      </c>
      <c r="D525" t="s">
        <v>1220</v>
      </c>
      <c r="E525" t="s">
        <v>396</v>
      </c>
      <c r="F525" t="b">
        <v>1</v>
      </c>
      <c r="G525">
        <v>0</v>
      </c>
      <c r="H525" t="s">
        <v>1395</v>
      </c>
      <c r="I525" s="13">
        <v>46218</v>
      </c>
      <c r="K525">
        <v>1000000</v>
      </c>
      <c r="L525">
        <v>2000000</v>
      </c>
      <c r="M525">
        <v>1</v>
      </c>
      <c r="N525" t="s">
        <v>1284</v>
      </c>
      <c r="O525" t="s">
        <v>1366</v>
      </c>
    </row>
    <row r="526" spans="1:15" x14ac:dyDescent="0.35">
      <c r="A526">
        <v>136</v>
      </c>
      <c r="B526" t="s">
        <v>1289</v>
      </c>
      <c r="C526">
        <v>0</v>
      </c>
      <c r="D526" t="s">
        <v>1220</v>
      </c>
      <c r="E526" t="s">
        <v>396</v>
      </c>
      <c r="F526" t="b">
        <v>0</v>
      </c>
      <c r="G526">
        <v>0</v>
      </c>
      <c r="I526" s="13"/>
      <c r="K526">
        <v>0</v>
      </c>
      <c r="L526">
        <v>0</v>
      </c>
      <c r="M526">
        <v>1</v>
      </c>
      <c r="N526" t="s">
        <v>1285</v>
      </c>
      <c r="O526" t="s">
        <v>1367</v>
      </c>
    </row>
    <row r="527" spans="1:15" x14ac:dyDescent="0.35">
      <c r="A527">
        <v>136</v>
      </c>
      <c r="B527" t="s">
        <v>1289</v>
      </c>
      <c r="C527">
        <v>0</v>
      </c>
      <c r="D527" t="s">
        <v>1220</v>
      </c>
      <c r="E527" t="s">
        <v>396</v>
      </c>
      <c r="F527" t="b">
        <v>0</v>
      </c>
      <c r="G527">
        <v>0</v>
      </c>
      <c r="I527" s="13"/>
      <c r="K527">
        <v>0</v>
      </c>
      <c r="L527">
        <v>0</v>
      </c>
      <c r="M527">
        <v>1</v>
      </c>
      <c r="N527" t="s">
        <v>1286</v>
      </c>
      <c r="O527" t="s">
        <v>1368</v>
      </c>
    </row>
    <row r="528" spans="1:15" x14ac:dyDescent="0.35">
      <c r="A528">
        <v>136</v>
      </c>
      <c r="B528" t="s">
        <v>1289</v>
      </c>
      <c r="C528">
        <v>0</v>
      </c>
      <c r="D528" t="s">
        <v>1220</v>
      </c>
      <c r="E528" t="s">
        <v>396</v>
      </c>
      <c r="F528" t="b">
        <v>0</v>
      </c>
      <c r="G528">
        <v>1</v>
      </c>
      <c r="I528" s="13"/>
      <c r="K528">
        <v>0</v>
      </c>
      <c r="L528">
        <v>0</v>
      </c>
      <c r="M528">
        <v>1</v>
      </c>
      <c r="N528" t="s">
        <v>1287</v>
      </c>
      <c r="O528" t="s">
        <v>1369</v>
      </c>
    </row>
    <row r="529" spans="1:15" x14ac:dyDescent="0.35">
      <c r="A529">
        <v>137</v>
      </c>
      <c r="B529" t="s">
        <v>1289</v>
      </c>
      <c r="C529">
        <v>22</v>
      </c>
      <c r="D529" t="s">
        <v>1220</v>
      </c>
      <c r="E529" t="s">
        <v>397</v>
      </c>
      <c r="F529" t="b">
        <v>1</v>
      </c>
      <c r="G529">
        <v>1</v>
      </c>
      <c r="H529" t="s">
        <v>1395</v>
      </c>
      <c r="I529" s="13">
        <v>46218</v>
      </c>
      <c r="K529">
        <v>0</v>
      </c>
      <c r="L529">
        <v>0</v>
      </c>
      <c r="M529">
        <v>5</v>
      </c>
      <c r="N529" t="s">
        <v>1284</v>
      </c>
      <c r="O529" t="s">
        <v>1366</v>
      </c>
    </row>
    <row r="530" spans="1:15" x14ac:dyDescent="0.35">
      <c r="A530">
        <v>137</v>
      </c>
      <c r="B530" t="s">
        <v>1289</v>
      </c>
      <c r="C530">
        <v>0</v>
      </c>
      <c r="D530" t="s">
        <v>1220</v>
      </c>
      <c r="E530" t="s">
        <v>397</v>
      </c>
      <c r="F530" t="b">
        <v>0</v>
      </c>
      <c r="G530">
        <v>1</v>
      </c>
      <c r="I530" s="13"/>
      <c r="K530">
        <v>0</v>
      </c>
      <c r="L530">
        <v>0</v>
      </c>
      <c r="M530">
        <v>5</v>
      </c>
      <c r="N530" t="s">
        <v>1285</v>
      </c>
      <c r="O530" t="s">
        <v>1367</v>
      </c>
    </row>
    <row r="531" spans="1:15" x14ac:dyDescent="0.35">
      <c r="A531">
        <v>137</v>
      </c>
      <c r="B531" t="s">
        <v>1289</v>
      </c>
      <c r="C531">
        <v>0</v>
      </c>
      <c r="D531" t="s">
        <v>1220</v>
      </c>
      <c r="E531" t="s">
        <v>397</v>
      </c>
      <c r="F531" t="b">
        <v>0</v>
      </c>
      <c r="G531">
        <v>1</v>
      </c>
      <c r="I531" s="13"/>
      <c r="K531">
        <v>0</v>
      </c>
      <c r="L531">
        <v>0</v>
      </c>
      <c r="M531">
        <v>5</v>
      </c>
      <c r="N531" t="s">
        <v>1286</v>
      </c>
      <c r="O531" t="s">
        <v>1368</v>
      </c>
    </row>
    <row r="532" spans="1:15" x14ac:dyDescent="0.35">
      <c r="A532">
        <v>137</v>
      </c>
      <c r="B532" t="s">
        <v>1289</v>
      </c>
      <c r="C532">
        <v>0</v>
      </c>
      <c r="D532" t="s">
        <v>1220</v>
      </c>
      <c r="E532" t="s">
        <v>397</v>
      </c>
      <c r="F532" t="b">
        <v>0</v>
      </c>
      <c r="G532">
        <v>2</v>
      </c>
      <c r="I532" s="13"/>
      <c r="K532">
        <v>0</v>
      </c>
      <c r="L532">
        <v>0</v>
      </c>
      <c r="M532">
        <v>5</v>
      </c>
      <c r="N532" t="s">
        <v>1287</v>
      </c>
      <c r="O532" t="s">
        <v>1369</v>
      </c>
    </row>
    <row r="533" spans="1:15" x14ac:dyDescent="0.35">
      <c r="A533">
        <v>138</v>
      </c>
      <c r="B533" t="s">
        <v>1289</v>
      </c>
      <c r="C533">
        <v>0</v>
      </c>
      <c r="D533" t="s">
        <v>1220</v>
      </c>
      <c r="E533" t="s">
        <v>398</v>
      </c>
      <c r="F533" t="b">
        <v>1</v>
      </c>
      <c r="G533">
        <v>0</v>
      </c>
      <c r="H533" t="s">
        <v>1395</v>
      </c>
      <c r="I533" s="13">
        <v>46219</v>
      </c>
      <c r="K533">
        <v>0</v>
      </c>
      <c r="L533">
        <v>0</v>
      </c>
      <c r="M533">
        <v>1</v>
      </c>
      <c r="N533" t="s">
        <v>1284</v>
      </c>
      <c r="O533" t="s">
        <v>1366</v>
      </c>
    </row>
    <row r="534" spans="1:15" x14ac:dyDescent="0.35">
      <c r="A534">
        <v>138</v>
      </c>
      <c r="B534" t="s">
        <v>1289</v>
      </c>
      <c r="C534">
        <v>0</v>
      </c>
      <c r="D534" t="s">
        <v>1220</v>
      </c>
      <c r="E534" t="s">
        <v>398</v>
      </c>
      <c r="F534" t="b">
        <v>0</v>
      </c>
      <c r="G534">
        <v>0</v>
      </c>
      <c r="I534" s="13"/>
      <c r="K534">
        <v>0</v>
      </c>
      <c r="L534">
        <v>0</v>
      </c>
      <c r="M534">
        <v>1</v>
      </c>
      <c r="N534" t="s">
        <v>1285</v>
      </c>
      <c r="O534" t="s">
        <v>1367</v>
      </c>
    </row>
    <row r="535" spans="1:15" x14ac:dyDescent="0.35">
      <c r="A535">
        <v>138</v>
      </c>
      <c r="B535" t="s">
        <v>1289</v>
      </c>
      <c r="C535">
        <v>0</v>
      </c>
      <c r="D535" t="s">
        <v>1220</v>
      </c>
      <c r="E535" t="s">
        <v>398</v>
      </c>
      <c r="F535" t="b">
        <v>0</v>
      </c>
      <c r="G535">
        <v>0</v>
      </c>
      <c r="I535" s="13"/>
      <c r="K535">
        <v>0</v>
      </c>
      <c r="L535">
        <v>0</v>
      </c>
      <c r="M535">
        <v>1</v>
      </c>
      <c r="N535" t="s">
        <v>1286</v>
      </c>
      <c r="O535" t="s">
        <v>1368</v>
      </c>
    </row>
    <row r="536" spans="1:15" x14ac:dyDescent="0.35">
      <c r="A536">
        <v>138</v>
      </c>
      <c r="B536" t="s">
        <v>1289</v>
      </c>
      <c r="C536">
        <v>0</v>
      </c>
      <c r="D536" t="s">
        <v>1220</v>
      </c>
      <c r="E536" t="s">
        <v>398</v>
      </c>
      <c r="F536" t="b">
        <v>0</v>
      </c>
      <c r="G536">
        <v>1</v>
      </c>
      <c r="I536" s="13"/>
      <c r="K536">
        <v>0</v>
      </c>
      <c r="L536">
        <v>0</v>
      </c>
      <c r="M536">
        <v>1</v>
      </c>
      <c r="N536" t="s">
        <v>1287</v>
      </c>
      <c r="O536" t="s">
        <v>1369</v>
      </c>
    </row>
    <row r="537" spans="1:15" x14ac:dyDescent="0.35">
      <c r="A537">
        <v>139</v>
      </c>
      <c r="B537" t="s">
        <v>1289</v>
      </c>
      <c r="C537">
        <v>0</v>
      </c>
      <c r="D537" t="s">
        <v>1220</v>
      </c>
      <c r="E537" t="s">
        <v>399</v>
      </c>
      <c r="F537" t="b">
        <v>0</v>
      </c>
      <c r="G537">
        <v>1</v>
      </c>
      <c r="I537" s="13"/>
      <c r="K537">
        <v>0</v>
      </c>
      <c r="L537">
        <v>0</v>
      </c>
      <c r="M537">
        <v>3</v>
      </c>
      <c r="N537" t="s">
        <v>1286</v>
      </c>
      <c r="O537" t="s">
        <v>1368</v>
      </c>
    </row>
    <row r="538" spans="1:15" x14ac:dyDescent="0.35">
      <c r="A538">
        <v>139</v>
      </c>
      <c r="B538" t="s">
        <v>1289</v>
      </c>
      <c r="C538">
        <v>0</v>
      </c>
      <c r="D538" t="s">
        <v>1220</v>
      </c>
      <c r="E538" t="s">
        <v>399</v>
      </c>
      <c r="F538" t="b">
        <v>0</v>
      </c>
      <c r="G538">
        <v>1</v>
      </c>
      <c r="I538" s="13"/>
      <c r="K538">
        <v>0</v>
      </c>
      <c r="L538">
        <v>0</v>
      </c>
      <c r="M538">
        <v>3</v>
      </c>
      <c r="N538" t="s">
        <v>1285</v>
      </c>
      <c r="O538" t="s">
        <v>1367</v>
      </c>
    </row>
    <row r="539" spans="1:15" x14ac:dyDescent="0.35">
      <c r="A539">
        <v>139</v>
      </c>
      <c r="B539" t="s">
        <v>1289</v>
      </c>
      <c r="C539">
        <v>0</v>
      </c>
      <c r="D539" t="s">
        <v>1220</v>
      </c>
      <c r="E539" t="s">
        <v>399</v>
      </c>
      <c r="F539" t="b">
        <v>0</v>
      </c>
      <c r="G539">
        <v>1</v>
      </c>
      <c r="I539" s="13"/>
      <c r="K539">
        <v>0</v>
      </c>
      <c r="L539">
        <v>0</v>
      </c>
      <c r="M539">
        <v>3</v>
      </c>
      <c r="N539" t="s">
        <v>1287</v>
      </c>
      <c r="O539" t="s">
        <v>1369</v>
      </c>
    </row>
    <row r="540" spans="1:15" x14ac:dyDescent="0.35">
      <c r="A540">
        <v>139</v>
      </c>
      <c r="B540" t="s">
        <v>1289</v>
      </c>
      <c r="C540">
        <v>0</v>
      </c>
      <c r="D540" t="s">
        <v>1220</v>
      </c>
      <c r="E540" t="s">
        <v>399</v>
      </c>
      <c r="F540" t="b">
        <v>1</v>
      </c>
      <c r="G540">
        <v>0</v>
      </c>
      <c r="H540" t="s">
        <v>1395</v>
      </c>
      <c r="I540" s="13">
        <v>46218</v>
      </c>
      <c r="K540">
        <v>0</v>
      </c>
      <c r="L540">
        <v>0</v>
      </c>
      <c r="M540">
        <v>3</v>
      </c>
      <c r="N540" t="s">
        <v>1284</v>
      </c>
      <c r="O540" t="s">
        <v>1366</v>
      </c>
    </row>
    <row r="541" spans="1:15" x14ac:dyDescent="0.35">
      <c r="A541">
        <v>140</v>
      </c>
      <c r="B541" t="s">
        <v>1289</v>
      </c>
      <c r="C541">
        <v>0</v>
      </c>
      <c r="D541" t="s">
        <v>1220</v>
      </c>
      <c r="E541" t="s">
        <v>400</v>
      </c>
      <c r="F541" t="b">
        <v>1</v>
      </c>
      <c r="G541">
        <v>0</v>
      </c>
      <c r="H541" t="s">
        <v>1395</v>
      </c>
      <c r="I541" s="13">
        <v>46218</v>
      </c>
      <c r="K541">
        <v>0</v>
      </c>
      <c r="L541">
        <v>0</v>
      </c>
      <c r="M541">
        <v>1</v>
      </c>
      <c r="N541" t="s">
        <v>1284</v>
      </c>
      <c r="O541" t="s">
        <v>1366</v>
      </c>
    </row>
    <row r="542" spans="1:15" x14ac:dyDescent="0.35">
      <c r="A542">
        <v>140</v>
      </c>
      <c r="B542" t="s">
        <v>1289</v>
      </c>
      <c r="C542">
        <v>0</v>
      </c>
      <c r="D542" t="s">
        <v>1220</v>
      </c>
      <c r="E542" t="s">
        <v>400</v>
      </c>
      <c r="F542" t="b">
        <v>0</v>
      </c>
      <c r="G542">
        <v>0</v>
      </c>
      <c r="I542" s="13"/>
      <c r="K542">
        <v>0</v>
      </c>
      <c r="L542">
        <v>0</v>
      </c>
      <c r="M542">
        <v>1</v>
      </c>
      <c r="N542" t="s">
        <v>1285</v>
      </c>
      <c r="O542" t="s">
        <v>1367</v>
      </c>
    </row>
    <row r="543" spans="1:15" x14ac:dyDescent="0.35">
      <c r="A543">
        <v>140</v>
      </c>
      <c r="B543" t="s">
        <v>1289</v>
      </c>
      <c r="C543">
        <v>0</v>
      </c>
      <c r="D543" t="s">
        <v>1220</v>
      </c>
      <c r="E543" t="s">
        <v>400</v>
      </c>
      <c r="F543" t="b">
        <v>0</v>
      </c>
      <c r="G543">
        <v>0</v>
      </c>
      <c r="I543" s="13"/>
      <c r="K543">
        <v>0</v>
      </c>
      <c r="L543">
        <v>0</v>
      </c>
      <c r="M543">
        <v>1</v>
      </c>
      <c r="N543" t="s">
        <v>1286</v>
      </c>
      <c r="O543" t="s">
        <v>1368</v>
      </c>
    </row>
    <row r="544" spans="1:15" x14ac:dyDescent="0.35">
      <c r="A544">
        <v>140</v>
      </c>
      <c r="B544" t="s">
        <v>1289</v>
      </c>
      <c r="C544">
        <v>0</v>
      </c>
      <c r="D544" t="s">
        <v>1220</v>
      </c>
      <c r="E544" t="s">
        <v>400</v>
      </c>
      <c r="F544" t="b">
        <v>0</v>
      </c>
      <c r="G544">
        <v>1</v>
      </c>
      <c r="I544" s="13"/>
      <c r="K544">
        <v>0</v>
      </c>
      <c r="L544">
        <v>0</v>
      </c>
      <c r="M544">
        <v>1</v>
      </c>
      <c r="N544" t="s">
        <v>1287</v>
      </c>
      <c r="O544" t="s">
        <v>1369</v>
      </c>
    </row>
    <row r="545" spans="1:15" x14ac:dyDescent="0.35">
      <c r="A545">
        <v>141</v>
      </c>
      <c r="B545" t="s">
        <v>1289</v>
      </c>
      <c r="C545">
        <v>0</v>
      </c>
      <c r="D545" t="s">
        <v>1220</v>
      </c>
      <c r="E545" t="s">
        <v>401</v>
      </c>
      <c r="F545" t="b">
        <v>0</v>
      </c>
      <c r="G545">
        <v>1</v>
      </c>
      <c r="I545" s="13"/>
      <c r="K545">
        <v>0</v>
      </c>
      <c r="L545">
        <v>0</v>
      </c>
      <c r="M545">
        <v>3</v>
      </c>
      <c r="N545" t="s">
        <v>1287</v>
      </c>
      <c r="O545" t="s">
        <v>1369</v>
      </c>
    </row>
    <row r="546" spans="1:15" x14ac:dyDescent="0.35">
      <c r="A546">
        <v>141</v>
      </c>
      <c r="B546" t="s">
        <v>1289</v>
      </c>
      <c r="C546">
        <v>0</v>
      </c>
      <c r="D546" t="s">
        <v>1220</v>
      </c>
      <c r="E546" t="s">
        <v>401</v>
      </c>
      <c r="F546" t="b">
        <v>0</v>
      </c>
      <c r="G546">
        <v>1</v>
      </c>
      <c r="I546" s="13"/>
      <c r="K546">
        <v>0</v>
      </c>
      <c r="L546">
        <v>0</v>
      </c>
      <c r="M546">
        <v>3</v>
      </c>
      <c r="N546" t="s">
        <v>1285</v>
      </c>
      <c r="O546" t="s">
        <v>1367</v>
      </c>
    </row>
    <row r="547" spans="1:15" x14ac:dyDescent="0.35">
      <c r="A547">
        <v>141</v>
      </c>
      <c r="B547" t="s">
        <v>1289</v>
      </c>
      <c r="C547">
        <v>0</v>
      </c>
      <c r="D547" t="s">
        <v>1220</v>
      </c>
      <c r="E547" t="s">
        <v>401</v>
      </c>
      <c r="F547" t="b">
        <v>0</v>
      </c>
      <c r="G547">
        <v>1</v>
      </c>
      <c r="I547" s="13"/>
      <c r="K547">
        <v>0</v>
      </c>
      <c r="L547">
        <v>0</v>
      </c>
      <c r="M547">
        <v>3</v>
      </c>
      <c r="N547" t="s">
        <v>1286</v>
      </c>
      <c r="O547" t="s">
        <v>1368</v>
      </c>
    </row>
    <row r="548" spans="1:15" x14ac:dyDescent="0.35">
      <c r="A548">
        <v>141</v>
      </c>
      <c r="B548" t="s">
        <v>1289</v>
      </c>
      <c r="C548">
        <v>0</v>
      </c>
      <c r="D548" t="s">
        <v>1220</v>
      </c>
      <c r="E548" t="s">
        <v>401</v>
      </c>
      <c r="F548" t="b">
        <v>1</v>
      </c>
      <c r="G548">
        <v>0</v>
      </c>
      <c r="H548" t="s">
        <v>1395</v>
      </c>
      <c r="I548" s="13">
        <v>46218</v>
      </c>
      <c r="K548">
        <v>0</v>
      </c>
      <c r="L548">
        <v>0</v>
      </c>
      <c r="M548">
        <v>3</v>
      </c>
      <c r="N548" t="s">
        <v>1284</v>
      </c>
      <c r="O548" t="s">
        <v>1366</v>
      </c>
    </row>
    <row r="549" spans="1:15" x14ac:dyDescent="0.35">
      <c r="A549">
        <v>142</v>
      </c>
      <c r="B549" t="s">
        <v>1289</v>
      </c>
      <c r="C549">
        <v>0</v>
      </c>
      <c r="D549" t="s">
        <v>1220</v>
      </c>
      <c r="E549" t="s">
        <v>402</v>
      </c>
      <c r="F549" t="b">
        <v>1</v>
      </c>
      <c r="G549">
        <v>0</v>
      </c>
      <c r="H549" t="s">
        <v>1395</v>
      </c>
      <c r="I549" s="13">
        <v>46218</v>
      </c>
      <c r="K549">
        <v>0</v>
      </c>
      <c r="L549">
        <v>0</v>
      </c>
      <c r="M549">
        <v>1</v>
      </c>
      <c r="N549" t="s">
        <v>1284</v>
      </c>
      <c r="O549" t="s">
        <v>1366</v>
      </c>
    </row>
    <row r="550" spans="1:15" x14ac:dyDescent="0.35">
      <c r="A550">
        <v>142</v>
      </c>
      <c r="B550" t="s">
        <v>1289</v>
      </c>
      <c r="C550">
        <v>0</v>
      </c>
      <c r="D550" t="s">
        <v>1220</v>
      </c>
      <c r="E550" t="s">
        <v>402</v>
      </c>
      <c r="F550" t="b">
        <v>0</v>
      </c>
      <c r="G550">
        <v>0</v>
      </c>
      <c r="I550" s="13"/>
      <c r="K550">
        <v>0</v>
      </c>
      <c r="L550">
        <v>0</v>
      </c>
      <c r="M550">
        <v>1</v>
      </c>
      <c r="N550" t="s">
        <v>1285</v>
      </c>
      <c r="O550" t="s">
        <v>1367</v>
      </c>
    </row>
    <row r="551" spans="1:15" x14ac:dyDescent="0.35">
      <c r="A551">
        <v>142</v>
      </c>
      <c r="B551" t="s">
        <v>1289</v>
      </c>
      <c r="C551">
        <v>0</v>
      </c>
      <c r="D551" t="s">
        <v>1220</v>
      </c>
      <c r="E551" t="s">
        <v>402</v>
      </c>
      <c r="F551" t="b">
        <v>0</v>
      </c>
      <c r="G551">
        <v>0</v>
      </c>
      <c r="I551" s="13"/>
      <c r="K551">
        <v>0</v>
      </c>
      <c r="L551">
        <v>0</v>
      </c>
      <c r="M551">
        <v>1</v>
      </c>
      <c r="N551" t="s">
        <v>1286</v>
      </c>
      <c r="O551" t="s">
        <v>1368</v>
      </c>
    </row>
    <row r="552" spans="1:15" x14ac:dyDescent="0.35">
      <c r="A552">
        <v>142</v>
      </c>
      <c r="B552" t="s">
        <v>1289</v>
      </c>
      <c r="C552">
        <v>0</v>
      </c>
      <c r="D552" t="s">
        <v>1220</v>
      </c>
      <c r="E552" t="s">
        <v>402</v>
      </c>
      <c r="F552" t="b">
        <v>0</v>
      </c>
      <c r="G552">
        <v>1</v>
      </c>
      <c r="I552" s="13"/>
      <c r="K552">
        <v>0</v>
      </c>
      <c r="L552">
        <v>0</v>
      </c>
      <c r="M552">
        <v>1</v>
      </c>
      <c r="N552" t="s">
        <v>1287</v>
      </c>
      <c r="O552" t="s">
        <v>1369</v>
      </c>
    </row>
    <row r="553" spans="1:15" x14ac:dyDescent="0.35">
      <c r="A553">
        <v>143</v>
      </c>
      <c r="B553" t="s">
        <v>43</v>
      </c>
      <c r="C553">
        <v>312</v>
      </c>
      <c r="D553" t="s">
        <v>1220</v>
      </c>
      <c r="E553" t="s">
        <v>403</v>
      </c>
      <c r="F553" t="b">
        <v>1</v>
      </c>
      <c r="G553">
        <v>227</v>
      </c>
      <c r="H553" t="s">
        <v>1395</v>
      </c>
      <c r="I553" s="13">
        <v>46220</v>
      </c>
      <c r="K553">
        <v>1053000000</v>
      </c>
      <c r="L553">
        <v>1053000000</v>
      </c>
      <c r="M553">
        <v>909</v>
      </c>
      <c r="N553" t="s">
        <v>1285</v>
      </c>
      <c r="O553" t="s">
        <v>1367</v>
      </c>
    </row>
    <row r="554" spans="1:15" x14ac:dyDescent="0.35">
      <c r="A554">
        <v>143</v>
      </c>
      <c r="B554" t="s">
        <v>43</v>
      </c>
      <c r="C554">
        <v>0</v>
      </c>
      <c r="D554" t="s">
        <v>1220</v>
      </c>
      <c r="E554" t="s">
        <v>403</v>
      </c>
      <c r="F554" t="b">
        <v>0</v>
      </c>
      <c r="G554">
        <v>228</v>
      </c>
      <c r="I554" s="13"/>
      <c r="K554">
        <v>0</v>
      </c>
      <c r="L554">
        <v>0</v>
      </c>
      <c r="M554">
        <v>909</v>
      </c>
      <c r="N554" t="s">
        <v>1287</v>
      </c>
      <c r="O554" t="s">
        <v>1369</v>
      </c>
    </row>
    <row r="555" spans="1:15" x14ac:dyDescent="0.35">
      <c r="A555">
        <v>143</v>
      </c>
      <c r="B555" t="s">
        <v>43</v>
      </c>
      <c r="C555">
        <v>186</v>
      </c>
      <c r="D555" t="s">
        <v>1220</v>
      </c>
      <c r="E555" t="s">
        <v>403</v>
      </c>
      <c r="F555" t="b">
        <v>1</v>
      </c>
      <c r="G555">
        <v>227</v>
      </c>
      <c r="H555" t="s">
        <v>1395</v>
      </c>
      <c r="I555" s="13">
        <v>46220</v>
      </c>
      <c r="K555">
        <v>0</v>
      </c>
      <c r="L555">
        <v>360824881</v>
      </c>
      <c r="M555">
        <v>909</v>
      </c>
      <c r="N555" t="s">
        <v>1284</v>
      </c>
      <c r="O555" t="s">
        <v>1366</v>
      </c>
    </row>
    <row r="556" spans="1:15" x14ac:dyDescent="0.35">
      <c r="A556">
        <v>143</v>
      </c>
      <c r="B556" t="s">
        <v>43</v>
      </c>
      <c r="C556">
        <v>0</v>
      </c>
      <c r="D556" t="s">
        <v>1220</v>
      </c>
      <c r="E556" t="s">
        <v>403</v>
      </c>
      <c r="F556" t="b">
        <v>0</v>
      </c>
      <c r="G556">
        <v>227</v>
      </c>
      <c r="I556" s="13"/>
      <c r="K556">
        <v>0</v>
      </c>
      <c r="L556">
        <v>0</v>
      </c>
      <c r="M556">
        <v>909</v>
      </c>
      <c r="N556" t="s">
        <v>1286</v>
      </c>
      <c r="O556" t="s">
        <v>1368</v>
      </c>
    </row>
    <row r="557" spans="1:15" x14ac:dyDescent="0.35">
      <c r="A557">
        <v>144</v>
      </c>
      <c r="B557" t="s">
        <v>43</v>
      </c>
      <c r="C557">
        <v>0</v>
      </c>
      <c r="D557" t="s">
        <v>1220</v>
      </c>
      <c r="E557" t="s">
        <v>404</v>
      </c>
      <c r="F557" t="b">
        <v>0</v>
      </c>
      <c r="G557">
        <v>55</v>
      </c>
      <c r="I557" s="13"/>
      <c r="K557">
        <v>0</v>
      </c>
      <c r="L557">
        <v>0</v>
      </c>
      <c r="M557">
        <v>220</v>
      </c>
      <c r="N557" t="s">
        <v>1287</v>
      </c>
      <c r="O557" t="s">
        <v>1369</v>
      </c>
    </row>
    <row r="558" spans="1:15" x14ac:dyDescent="0.35">
      <c r="A558">
        <v>144</v>
      </c>
      <c r="B558" t="s">
        <v>43</v>
      </c>
      <c r="C558">
        <v>0</v>
      </c>
      <c r="D558" t="s">
        <v>1220</v>
      </c>
      <c r="E558" t="s">
        <v>404</v>
      </c>
      <c r="F558" t="b">
        <v>0</v>
      </c>
      <c r="G558">
        <v>55</v>
      </c>
      <c r="I558" s="13"/>
      <c r="K558">
        <v>0</v>
      </c>
      <c r="L558">
        <v>0</v>
      </c>
      <c r="M558">
        <v>220</v>
      </c>
      <c r="N558" t="s">
        <v>1286</v>
      </c>
      <c r="O558" t="s">
        <v>1368</v>
      </c>
    </row>
    <row r="559" spans="1:15" x14ac:dyDescent="0.35">
      <c r="A559">
        <v>144</v>
      </c>
      <c r="B559" t="s">
        <v>43</v>
      </c>
      <c r="C559">
        <v>182</v>
      </c>
      <c r="D559" t="s">
        <v>1220</v>
      </c>
      <c r="E559" t="s">
        <v>404</v>
      </c>
      <c r="F559" t="b">
        <v>1</v>
      </c>
      <c r="G559">
        <v>55</v>
      </c>
      <c r="H559" t="s">
        <v>1395</v>
      </c>
      <c r="I559" s="13">
        <v>46220</v>
      </c>
      <c r="K559">
        <v>262010900</v>
      </c>
      <c r="L559">
        <v>3322109000</v>
      </c>
      <c r="M559">
        <v>220</v>
      </c>
      <c r="N559" t="s">
        <v>1285</v>
      </c>
      <c r="O559" t="s">
        <v>1367</v>
      </c>
    </row>
    <row r="560" spans="1:15" x14ac:dyDescent="0.35">
      <c r="A560">
        <v>144</v>
      </c>
      <c r="B560" t="s">
        <v>43</v>
      </c>
      <c r="C560">
        <v>182</v>
      </c>
      <c r="D560" t="s">
        <v>1220</v>
      </c>
      <c r="E560" t="s">
        <v>404</v>
      </c>
      <c r="F560" t="b">
        <v>1</v>
      </c>
      <c r="G560">
        <v>55</v>
      </c>
      <c r="H560" t="s">
        <v>1395</v>
      </c>
      <c r="I560" s="13">
        <v>46220</v>
      </c>
      <c r="K560">
        <v>262010900</v>
      </c>
      <c r="L560">
        <v>3322109000</v>
      </c>
      <c r="M560">
        <v>220</v>
      </c>
      <c r="N560" t="s">
        <v>1284</v>
      </c>
      <c r="O560" t="s">
        <v>1366</v>
      </c>
    </row>
    <row r="561" spans="1:15" x14ac:dyDescent="0.35">
      <c r="A561">
        <v>145</v>
      </c>
      <c r="B561" t="s">
        <v>43</v>
      </c>
      <c r="C561">
        <v>182</v>
      </c>
      <c r="D561" t="s">
        <v>1220</v>
      </c>
      <c r="E561" t="s">
        <v>405</v>
      </c>
      <c r="F561" t="b">
        <v>1</v>
      </c>
      <c r="G561">
        <v>55</v>
      </c>
      <c r="H561" t="s">
        <v>1395</v>
      </c>
      <c r="I561" s="13">
        <v>46220</v>
      </c>
      <c r="K561">
        <v>262010900</v>
      </c>
      <c r="L561">
        <v>3322109000</v>
      </c>
      <c r="M561">
        <v>220</v>
      </c>
      <c r="N561" t="s">
        <v>1284</v>
      </c>
      <c r="O561" t="s">
        <v>1366</v>
      </c>
    </row>
    <row r="562" spans="1:15" x14ac:dyDescent="0.35">
      <c r="A562">
        <v>145</v>
      </c>
      <c r="B562" t="s">
        <v>43</v>
      </c>
      <c r="C562">
        <v>182</v>
      </c>
      <c r="D562" t="s">
        <v>1220</v>
      </c>
      <c r="E562" t="s">
        <v>405</v>
      </c>
      <c r="F562" t="b">
        <v>1</v>
      </c>
      <c r="G562">
        <v>55</v>
      </c>
      <c r="H562" t="s">
        <v>1395</v>
      </c>
      <c r="I562" s="13">
        <v>46220</v>
      </c>
      <c r="K562">
        <v>262010900</v>
      </c>
      <c r="L562">
        <v>3322109000</v>
      </c>
      <c r="M562">
        <v>220</v>
      </c>
      <c r="N562" t="s">
        <v>1285</v>
      </c>
      <c r="O562" t="s">
        <v>1367</v>
      </c>
    </row>
    <row r="563" spans="1:15" x14ac:dyDescent="0.35">
      <c r="A563">
        <v>145</v>
      </c>
      <c r="B563" t="s">
        <v>43</v>
      </c>
      <c r="C563">
        <v>0</v>
      </c>
      <c r="D563" t="s">
        <v>1220</v>
      </c>
      <c r="E563" t="s">
        <v>405</v>
      </c>
      <c r="F563" t="b">
        <v>0</v>
      </c>
      <c r="G563">
        <v>55</v>
      </c>
      <c r="I563" s="13"/>
      <c r="K563">
        <v>0</v>
      </c>
      <c r="L563">
        <v>0</v>
      </c>
      <c r="M563">
        <v>220</v>
      </c>
      <c r="N563" t="s">
        <v>1286</v>
      </c>
      <c r="O563" t="s">
        <v>1368</v>
      </c>
    </row>
    <row r="564" spans="1:15" x14ac:dyDescent="0.35">
      <c r="A564">
        <v>145</v>
      </c>
      <c r="B564" t="s">
        <v>43</v>
      </c>
      <c r="C564">
        <v>0</v>
      </c>
      <c r="D564" t="s">
        <v>1220</v>
      </c>
      <c r="E564" t="s">
        <v>405</v>
      </c>
      <c r="F564" t="b">
        <v>0</v>
      </c>
      <c r="G564">
        <v>55</v>
      </c>
      <c r="I564" s="13"/>
      <c r="K564">
        <v>0</v>
      </c>
      <c r="L564">
        <v>0</v>
      </c>
      <c r="M564">
        <v>220</v>
      </c>
      <c r="N564" t="s">
        <v>1287</v>
      </c>
      <c r="O564" t="s">
        <v>1369</v>
      </c>
    </row>
    <row r="565" spans="1:15" x14ac:dyDescent="0.35">
      <c r="A565">
        <v>146</v>
      </c>
      <c r="B565" t="s">
        <v>43</v>
      </c>
      <c r="C565">
        <v>285</v>
      </c>
      <c r="D565" t="s">
        <v>1220</v>
      </c>
      <c r="E565" t="s">
        <v>1297</v>
      </c>
      <c r="F565" t="b">
        <v>1</v>
      </c>
      <c r="G565">
        <v>8</v>
      </c>
      <c r="H565" t="s">
        <v>1395</v>
      </c>
      <c r="I565" s="13">
        <v>46220</v>
      </c>
      <c r="K565">
        <v>30000000</v>
      </c>
      <c r="L565">
        <v>59618596</v>
      </c>
      <c r="M565">
        <v>32</v>
      </c>
      <c r="N565" t="s">
        <v>1284</v>
      </c>
      <c r="O565" t="s">
        <v>1366</v>
      </c>
    </row>
    <row r="566" spans="1:15" x14ac:dyDescent="0.35">
      <c r="A566">
        <v>146</v>
      </c>
      <c r="B566" t="s">
        <v>43</v>
      </c>
      <c r="C566">
        <v>182</v>
      </c>
      <c r="D566" t="s">
        <v>1220</v>
      </c>
      <c r="E566" t="s">
        <v>1297</v>
      </c>
      <c r="F566" t="b">
        <v>1</v>
      </c>
      <c r="G566">
        <v>8</v>
      </c>
      <c r="H566" t="s">
        <v>1395</v>
      </c>
      <c r="I566" s="13">
        <v>46220</v>
      </c>
      <c r="K566">
        <v>0</v>
      </c>
      <c r="L566">
        <v>0</v>
      </c>
      <c r="M566">
        <v>32</v>
      </c>
      <c r="N566" t="s">
        <v>1285</v>
      </c>
      <c r="O566" t="s">
        <v>1367</v>
      </c>
    </row>
    <row r="567" spans="1:15" x14ac:dyDescent="0.35">
      <c r="A567">
        <v>146</v>
      </c>
      <c r="B567" t="s">
        <v>43</v>
      </c>
      <c r="C567">
        <v>0</v>
      </c>
      <c r="D567" t="s">
        <v>1220</v>
      </c>
      <c r="E567" t="s">
        <v>1297</v>
      </c>
      <c r="F567" t="b">
        <v>0</v>
      </c>
      <c r="G567">
        <v>8</v>
      </c>
      <c r="I567" s="13"/>
      <c r="K567">
        <v>0</v>
      </c>
      <c r="L567">
        <v>0</v>
      </c>
      <c r="M567">
        <v>32</v>
      </c>
      <c r="N567" t="s">
        <v>1286</v>
      </c>
      <c r="O567" t="s">
        <v>1368</v>
      </c>
    </row>
    <row r="568" spans="1:15" x14ac:dyDescent="0.35">
      <c r="A568">
        <v>146</v>
      </c>
      <c r="B568" t="s">
        <v>43</v>
      </c>
      <c r="C568">
        <v>0</v>
      </c>
      <c r="D568" t="s">
        <v>1220</v>
      </c>
      <c r="E568" t="s">
        <v>1297</v>
      </c>
      <c r="F568" t="b">
        <v>0</v>
      </c>
      <c r="G568">
        <v>8</v>
      </c>
      <c r="I568" s="13"/>
      <c r="K568">
        <v>0</v>
      </c>
      <c r="L568">
        <v>0</v>
      </c>
      <c r="M568">
        <v>32</v>
      </c>
      <c r="N568" t="s">
        <v>1287</v>
      </c>
      <c r="O568" t="s">
        <v>1369</v>
      </c>
    </row>
    <row r="569" spans="1:15" x14ac:dyDescent="0.35">
      <c r="A569">
        <v>147</v>
      </c>
      <c r="B569" t="s">
        <v>43</v>
      </c>
      <c r="C569">
        <v>0</v>
      </c>
      <c r="D569" t="s">
        <v>1220</v>
      </c>
      <c r="E569" t="s">
        <v>407</v>
      </c>
      <c r="F569" t="b">
        <v>1</v>
      </c>
      <c r="G569">
        <v>9</v>
      </c>
      <c r="H569" t="s">
        <v>1395</v>
      </c>
      <c r="I569" s="13">
        <v>46220</v>
      </c>
      <c r="K569">
        <v>0</v>
      </c>
      <c r="L569">
        <v>0</v>
      </c>
      <c r="M569">
        <v>37</v>
      </c>
      <c r="N569" t="s">
        <v>1284</v>
      </c>
      <c r="O569" t="s">
        <v>1366</v>
      </c>
    </row>
    <row r="570" spans="1:15" x14ac:dyDescent="0.35">
      <c r="A570">
        <v>147</v>
      </c>
      <c r="B570" t="s">
        <v>43</v>
      </c>
      <c r="C570">
        <v>16</v>
      </c>
      <c r="D570" t="s">
        <v>1220</v>
      </c>
      <c r="E570" t="s">
        <v>407</v>
      </c>
      <c r="F570" t="b">
        <v>1</v>
      </c>
      <c r="G570">
        <v>9</v>
      </c>
      <c r="H570" t="s">
        <v>1395</v>
      </c>
      <c r="I570" s="13">
        <v>46220</v>
      </c>
      <c r="K570">
        <v>1053000000</v>
      </c>
      <c r="L570">
        <v>1053000000</v>
      </c>
      <c r="M570">
        <v>37</v>
      </c>
      <c r="N570" t="s">
        <v>1285</v>
      </c>
      <c r="O570" t="s">
        <v>1367</v>
      </c>
    </row>
    <row r="571" spans="1:15" x14ac:dyDescent="0.35">
      <c r="A571">
        <v>147</v>
      </c>
      <c r="B571" t="s">
        <v>43</v>
      </c>
      <c r="C571">
        <v>0</v>
      </c>
      <c r="D571" t="s">
        <v>1220</v>
      </c>
      <c r="E571" t="s">
        <v>407</v>
      </c>
      <c r="F571" t="b">
        <v>0</v>
      </c>
      <c r="G571">
        <v>9</v>
      </c>
      <c r="I571" s="13"/>
      <c r="K571">
        <v>0</v>
      </c>
      <c r="L571">
        <v>0</v>
      </c>
      <c r="M571">
        <v>37</v>
      </c>
      <c r="N571" t="s">
        <v>1286</v>
      </c>
      <c r="O571" t="s">
        <v>1368</v>
      </c>
    </row>
    <row r="572" spans="1:15" x14ac:dyDescent="0.35">
      <c r="A572">
        <v>147</v>
      </c>
      <c r="B572" t="s">
        <v>43</v>
      </c>
      <c r="C572">
        <v>0</v>
      </c>
      <c r="D572" t="s">
        <v>1220</v>
      </c>
      <c r="E572" t="s">
        <v>407</v>
      </c>
      <c r="F572" t="b">
        <v>0</v>
      </c>
      <c r="G572">
        <v>10</v>
      </c>
      <c r="I572" s="13"/>
      <c r="K572">
        <v>0</v>
      </c>
      <c r="L572">
        <v>0</v>
      </c>
      <c r="M572">
        <v>37</v>
      </c>
      <c r="N572" t="s">
        <v>1287</v>
      </c>
      <c r="O572" t="s">
        <v>1369</v>
      </c>
    </row>
    <row r="573" spans="1:15" x14ac:dyDescent="0.35">
      <c r="A573">
        <v>148</v>
      </c>
      <c r="B573" t="s">
        <v>43</v>
      </c>
      <c r="C573">
        <v>0</v>
      </c>
      <c r="D573" t="s">
        <v>1220</v>
      </c>
      <c r="E573" t="s">
        <v>407</v>
      </c>
      <c r="F573" t="b">
        <v>0</v>
      </c>
      <c r="G573">
        <v>2</v>
      </c>
      <c r="I573" s="13"/>
      <c r="K573">
        <v>0</v>
      </c>
      <c r="L573">
        <v>0</v>
      </c>
      <c r="M573">
        <v>8</v>
      </c>
      <c r="N573" t="s">
        <v>1286</v>
      </c>
      <c r="O573" t="s">
        <v>1368</v>
      </c>
    </row>
    <row r="574" spans="1:15" x14ac:dyDescent="0.35">
      <c r="A574">
        <v>148</v>
      </c>
      <c r="B574" t="s">
        <v>43</v>
      </c>
      <c r="C574">
        <v>17</v>
      </c>
      <c r="D574" t="s">
        <v>1220</v>
      </c>
      <c r="E574" t="s">
        <v>407</v>
      </c>
      <c r="F574" t="b">
        <v>1</v>
      </c>
      <c r="G574">
        <v>2</v>
      </c>
      <c r="H574" t="s">
        <v>1395</v>
      </c>
      <c r="I574" s="13">
        <v>46220</v>
      </c>
      <c r="K574">
        <v>0</v>
      </c>
      <c r="L574">
        <v>0</v>
      </c>
      <c r="M574">
        <v>8</v>
      </c>
      <c r="N574" t="s">
        <v>1285</v>
      </c>
      <c r="O574" t="s">
        <v>1367</v>
      </c>
    </row>
    <row r="575" spans="1:15" x14ac:dyDescent="0.35">
      <c r="A575">
        <v>148</v>
      </c>
      <c r="B575" t="s">
        <v>43</v>
      </c>
      <c r="C575">
        <v>0</v>
      </c>
      <c r="D575" t="s">
        <v>1220</v>
      </c>
      <c r="E575" t="s">
        <v>407</v>
      </c>
      <c r="F575" t="b">
        <v>0</v>
      </c>
      <c r="G575">
        <v>2</v>
      </c>
      <c r="I575" s="13"/>
      <c r="K575">
        <v>0</v>
      </c>
      <c r="L575">
        <v>0</v>
      </c>
      <c r="M575">
        <v>8</v>
      </c>
      <c r="N575" t="s">
        <v>1287</v>
      </c>
      <c r="O575" t="s">
        <v>1369</v>
      </c>
    </row>
    <row r="576" spans="1:15" x14ac:dyDescent="0.35">
      <c r="A576">
        <v>148</v>
      </c>
      <c r="B576" t="s">
        <v>43</v>
      </c>
      <c r="C576">
        <v>0</v>
      </c>
      <c r="D576" t="s">
        <v>1220</v>
      </c>
      <c r="E576" t="s">
        <v>407</v>
      </c>
      <c r="F576" t="b">
        <v>1</v>
      </c>
      <c r="G576">
        <v>2</v>
      </c>
      <c r="H576" t="s">
        <v>1395</v>
      </c>
      <c r="I576" s="13">
        <v>46220</v>
      </c>
      <c r="K576">
        <v>0</v>
      </c>
      <c r="L576">
        <v>0</v>
      </c>
      <c r="M576">
        <v>8</v>
      </c>
      <c r="N576" t="s">
        <v>1284</v>
      </c>
      <c r="O576" t="s">
        <v>1366</v>
      </c>
    </row>
    <row r="577" spans="1:15" x14ac:dyDescent="0.35">
      <c r="A577">
        <v>149</v>
      </c>
      <c r="B577" t="s">
        <v>43</v>
      </c>
      <c r="C577">
        <v>30</v>
      </c>
      <c r="D577" t="s">
        <v>1220</v>
      </c>
      <c r="E577" t="s">
        <v>408</v>
      </c>
      <c r="F577" t="b">
        <v>1</v>
      </c>
      <c r="G577">
        <v>227</v>
      </c>
      <c r="H577" t="s">
        <v>1395</v>
      </c>
      <c r="I577" s="13">
        <v>46218</v>
      </c>
      <c r="K577">
        <v>0</v>
      </c>
      <c r="L577">
        <v>0</v>
      </c>
      <c r="M577">
        <v>909</v>
      </c>
      <c r="N577" t="s">
        <v>1284</v>
      </c>
      <c r="O577" t="s">
        <v>1366</v>
      </c>
    </row>
    <row r="578" spans="1:15" x14ac:dyDescent="0.35">
      <c r="A578">
        <v>149</v>
      </c>
      <c r="B578" t="s">
        <v>43</v>
      </c>
      <c r="C578">
        <v>223</v>
      </c>
      <c r="D578" t="s">
        <v>1220</v>
      </c>
      <c r="E578" t="s">
        <v>408</v>
      </c>
      <c r="F578" t="b">
        <v>1</v>
      </c>
      <c r="G578">
        <v>227</v>
      </c>
      <c r="H578" t="s">
        <v>1381</v>
      </c>
      <c r="I578" s="13">
        <v>46218</v>
      </c>
      <c r="K578">
        <v>1158000000</v>
      </c>
      <c r="L578">
        <v>1158000000</v>
      </c>
      <c r="M578">
        <v>909</v>
      </c>
      <c r="N578" t="s">
        <v>1285</v>
      </c>
      <c r="O578" t="s">
        <v>1367</v>
      </c>
    </row>
    <row r="579" spans="1:15" x14ac:dyDescent="0.35">
      <c r="A579">
        <v>149</v>
      </c>
      <c r="B579" t="s">
        <v>43</v>
      </c>
      <c r="C579">
        <v>0</v>
      </c>
      <c r="D579" t="s">
        <v>1220</v>
      </c>
      <c r="E579" t="s">
        <v>408</v>
      </c>
      <c r="F579" t="b">
        <v>0</v>
      </c>
      <c r="G579">
        <v>227</v>
      </c>
      <c r="I579" s="13"/>
      <c r="K579">
        <v>0</v>
      </c>
      <c r="L579">
        <v>0</v>
      </c>
      <c r="M579">
        <v>909</v>
      </c>
      <c r="N579" t="s">
        <v>1286</v>
      </c>
      <c r="O579" t="s">
        <v>1368</v>
      </c>
    </row>
    <row r="580" spans="1:15" x14ac:dyDescent="0.35">
      <c r="A580">
        <v>149</v>
      </c>
      <c r="B580" t="s">
        <v>43</v>
      </c>
      <c r="C580">
        <v>0</v>
      </c>
      <c r="D580" t="s">
        <v>1220</v>
      </c>
      <c r="E580" t="s">
        <v>408</v>
      </c>
      <c r="F580" t="b">
        <v>0</v>
      </c>
      <c r="G580">
        <v>228</v>
      </c>
      <c r="I580" s="13"/>
      <c r="K580">
        <v>0</v>
      </c>
      <c r="L580">
        <v>0</v>
      </c>
      <c r="M580">
        <v>909</v>
      </c>
      <c r="N580" t="s">
        <v>1287</v>
      </c>
      <c r="O580" t="s">
        <v>1369</v>
      </c>
    </row>
    <row r="581" spans="1:15" x14ac:dyDescent="0.35">
      <c r="A581">
        <v>150</v>
      </c>
      <c r="B581" t="s">
        <v>43</v>
      </c>
      <c r="C581">
        <v>0</v>
      </c>
      <c r="D581" t="s">
        <v>1220</v>
      </c>
      <c r="E581" t="s">
        <v>409</v>
      </c>
      <c r="F581" t="b">
        <v>0</v>
      </c>
      <c r="G581">
        <v>88</v>
      </c>
      <c r="I581" s="13"/>
      <c r="K581">
        <v>0</v>
      </c>
      <c r="L581">
        <v>0</v>
      </c>
      <c r="M581">
        <v>350</v>
      </c>
      <c r="N581" t="s">
        <v>1287</v>
      </c>
      <c r="O581" t="s">
        <v>1369</v>
      </c>
    </row>
    <row r="582" spans="1:15" x14ac:dyDescent="0.35">
      <c r="A582">
        <v>150</v>
      </c>
      <c r="B582" t="s">
        <v>43</v>
      </c>
      <c r="C582">
        <v>380</v>
      </c>
      <c r="D582" t="s">
        <v>1220</v>
      </c>
      <c r="E582" t="s">
        <v>409</v>
      </c>
      <c r="F582" t="b">
        <v>1</v>
      </c>
      <c r="G582">
        <v>87</v>
      </c>
      <c r="H582" t="s">
        <v>1381</v>
      </c>
      <c r="I582" s="13">
        <v>46218</v>
      </c>
      <c r="K582">
        <v>0</v>
      </c>
      <c r="L582">
        <v>0</v>
      </c>
      <c r="M582">
        <v>350</v>
      </c>
      <c r="N582" t="s">
        <v>1285</v>
      </c>
      <c r="O582" t="s">
        <v>1367</v>
      </c>
    </row>
    <row r="583" spans="1:15" x14ac:dyDescent="0.35">
      <c r="A583">
        <v>150</v>
      </c>
      <c r="B583" t="s">
        <v>43</v>
      </c>
      <c r="C583">
        <v>0</v>
      </c>
      <c r="D583" t="s">
        <v>1220</v>
      </c>
      <c r="E583" t="s">
        <v>409</v>
      </c>
      <c r="F583" t="b">
        <v>0</v>
      </c>
      <c r="G583">
        <v>88</v>
      </c>
      <c r="I583" s="13"/>
      <c r="K583">
        <v>0</v>
      </c>
      <c r="L583">
        <v>0</v>
      </c>
      <c r="M583">
        <v>350</v>
      </c>
      <c r="N583" t="s">
        <v>1286</v>
      </c>
      <c r="O583" t="s">
        <v>1368</v>
      </c>
    </row>
    <row r="584" spans="1:15" x14ac:dyDescent="0.35">
      <c r="A584">
        <v>150</v>
      </c>
      <c r="B584" t="s">
        <v>43</v>
      </c>
      <c r="C584">
        <v>1</v>
      </c>
      <c r="D584" t="s">
        <v>1220</v>
      </c>
      <c r="E584" t="s">
        <v>409</v>
      </c>
      <c r="F584" t="b">
        <v>1</v>
      </c>
      <c r="G584">
        <v>87</v>
      </c>
      <c r="H584" t="s">
        <v>1381</v>
      </c>
      <c r="I584" s="13">
        <v>46218</v>
      </c>
      <c r="K584">
        <v>920000000</v>
      </c>
      <c r="L584">
        <v>920000000</v>
      </c>
      <c r="M584">
        <v>350</v>
      </c>
      <c r="N584" t="s">
        <v>1284</v>
      </c>
      <c r="O584" t="s">
        <v>1366</v>
      </c>
    </row>
    <row r="585" spans="1:15" x14ac:dyDescent="0.35">
      <c r="A585">
        <v>151</v>
      </c>
      <c r="B585" t="s">
        <v>43</v>
      </c>
      <c r="C585">
        <v>1</v>
      </c>
      <c r="D585" t="s">
        <v>1220</v>
      </c>
      <c r="E585" t="s">
        <v>410</v>
      </c>
      <c r="F585" t="b">
        <v>1</v>
      </c>
      <c r="G585">
        <v>0</v>
      </c>
      <c r="H585" t="s">
        <v>1381</v>
      </c>
      <c r="I585" s="13">
        <v>46218</v>
      </c>
      <c r="K585">
        <v>100000000</v>
      </c>
      <c r="L585">
        <v>400000000</v>
      </c>
      <c r="M585">
        <v>1</v>
      </c>
      <c r="N585" t="s">
        <v>1284</v>
      </c>
      <c r="O585" t="s">
        <v>1366</v>
      </c>
    </row>
    <row r="586" spans="1:15" x14ac:dyDescent="0.35">
      <c r="A586">
        <v>151</v>
      </c>
      <c r="B586" t="s">
        <v>43</v>
      </c>
      <c r="C586">
        <v>0</v>
      </c>
      <c r="D586" t="s">
        <v>1220</v>
      </c>
      <c r="E586" t="s">
        <v>410</v>
      </c>
      <c r="F586" t="b">
        <v>0</v>
      </c>
      <c r="G586">
        <v>0</v>
      </c>
      <c r="I586" s="13"/>
      <c r="K586">
        <v>0</v>
      </c>
      <c r="L586">
        <v>0</v>
      </c>
      <c r="M586">
        <v>1</v>
      </c>
      <c r="N586" t="s">
        <v>1285</v>
      </c>
      <c r="O586" t="s">
        <v>1367</v>
      </c>
    </row>
    <row r="587" spans="1:15" x14ac:dyDescent="0.35">
      <c r="A587">
        <v>151</v>
      </c>
      <c r="B587" t="s">
        <v>43</v>
      </c>
      <c r="C587">
        <v>0</v>
      </c>
      <c r="D587" t="s">
        <v>1220</v>
      </c>
      <c r="E587" t="s">
        <v>410</v>
      </c>
      <c r="F587" t="b">
        <v>0</v>
      </c>
      <c r="G587">
        <v>0</v>
      </c>
      <c r="I587" s="13"/>
      <c r="K587">
        <v>0</v>
      </c>
      <c r="L587">
        <v>0</v>
      </c>
      <c r="M587">
        <v>1</v>
      </c>
      <c r="N587" t="s">
        <v>1286</v>
      </c>
      <c r="O587" t="s">
        <v>1368</v>
      </c>
    </row>
    <row r="588" spans="1:15" x14ac:dyDescent="0.35">
      <c r="A588">
        <v>151</v>
      </c>
      <c r="B588" t="s">
        <v>43</v>
      </c>
      <c r="C588">
        <v>0</v>
      </c>
      <c r="D588" t="s">
        <v>1220</v>
      </c>
      <c r="E588" t="s">
        <v>410</v>
      </c>
      <c r="F588" t="b">
        <v>0</v>
      </c>
      <c r="G588">
        <v>1</v>
      </c>
      <c r="I588" s="13"/>
      <c r="K588">
        <v>0</v>
      </c>
      <c r="L588">
        <v>0</v>
      </c>
      <c r="M588">
        <v>1</v>
      </c>
      <c r="N588" t="s">
        <v>1287</v>
      </c>
      <c r="O588" t="s">
        <v>1369</v>
      </c>
    </row>
    <row r="589" spans="1:15" x14ac:dyDescent="0.35">
      <c r="A589">
        <v>152</v>
      </c>
      <c r="B589" t="s">
        <v>43</v>
      </c>
      <c r="C589">
        <v>0</v>
      </c>
      <c r="D589" t="s">
        <v>1220</v>
      </c>
      <c r="E589" t="s">
        <v>411</v>
      </c>
      <c r="F589" t="b">
        <v>1</v>
      </c>
      <c r="G589">
        <v>0</v>
      </c>
      <c r="H589" t="s">
        <v>1395</v>
      </c>
      <c r="I589" s="13">
        <v>46220</v>
      </c>
      <c r="K589">
        <v>0</v>
      </c>
      <c r="L589">
        <v>0</v>
      </c>
      <c r="M589">
        <v>1</v>
      </c>
      <c r="N589" t="s">
        <v>1285</v>
      </c>
      <c r="O589" t="s">
        <v>1367</v>
      </c>
    </row>
    <row r="590" spans="1:15" x14ac:dyDescent="0.35">
      <c r="A590">
        <v>152</v>
      </c>
      <c r="B590" t="s">
        <v>43</v>
      </c>
      <c r="C590">
        <v>0</v>
      </c>
      <c r="D590" t="s">
        <v>1220</v>
      </c>
      <c r="E590" t="s">
        <v>411</v>
      </c>
      <c r="F590" t="b">
        <v>0</v>
      </c>
      <c r="G590">
        <v>1</v>
      </c>
      <c r="I590" s="13"/>
      <c r="K590">
        <v>0</v>
      </c>
      <c r="L590">
        <v>0</v>
      </c>
      <c r="M590">
        <v>1</v>
      </c>
      <c r="N590" t="s">
        <v>1287</v>
      </c>
      <c r="O590" t="s">
        <v>1369</v>
      </c>
    </row>
    <row r="591" spans="1:15" x14ac:dyDescent="0.35">
      <c r="A591">
        <v>152</v>
      </c>
      <c r="B591" t="s">
        <v>43</v>
      </c>
      <c r="C591">
        <v>0</v>
      </c>
      <c r="D591" t="s">
        <v>1220</v>
      </c>
      <c r="E591" t="s">
        <v>411</v>
      </c>
      <c r="F591" t="b">
        <v>1</v>
      </c>
      <c r="G591">
        <v>0</v>
      </c>
      <c r="H591" t="s">
        <v>1395</v>
      </c>
      <c r="I591" s="13">
        <v>46220</v>
      </c>
      <c r="K591">
        <v>0</v>
      </c>
      <c r="L591">
        <v>0</v>
      </c>
      <c r="M591">
        <v>1</v>
      </c>
      <c r="N591" t="s">
        <v>1284</v>
      </c>
      <c r="O591" t="s">
        <v>1366</v>
      </c>
    </row>
    <row r="592" spans="1:15" x14ac:dyDescent="0.35">
      <c r="A592">
        <v>152</v>
      </c>
      <c r="B592" t="s">
        <v>43</v>
      </c>
      <c r="C592">
        <v>0</v>
      </c>
      <c r="D592" t="s">
        <v>1220</v>
      </c>
      <c r="E592" t="s">
        <v>411</v>
      </c>
      <c r="F592" t="b">
        <v>0</v>
      </c>
      <c r="G592">
        <v>0</v>
      </c>
      <c r="I592" s="13"/>
      <c r="K592">
        <v>0</v>
      </c>
      <c r="L592">
        <v>0</v>
      </c>
      <c r="M592">
        <v>1</v>
      </c>
      <c r="N592" t="s">
        <v>1286</v>
      </c>
      <c r="O592" t="s">
        <v>1368</v>
      </c>
    </row>
    <row r="593" spans="1:15" x14ac:dyDescent="0.35">
      <c r="A593">
        <v>153</v>
      </c>
      <c r="B593" t="s">
        <v>43</v>
      </c>
      <c r="C593">
        <v>0</v>
      </c>
      <c r="D593" t="s">
        <v>1220</v>
      </c>
      <c r="E593" t="s">
        <v>411</v>
      </c>
      <c r="F593" t="b">
        <v>0</v>
      </c>
      <c r="G593">
        <v>2</v>
      </c>
      <c r="I593" s="13"/>
      <c r="K593">
        <v>0</v>
      </c>
      <c r="L593">
        <v>0</v>
      </c>
      <c r="M593">
        <v>7</v>
      </c>
      <c r="N593" t="s">
        <v>1287</v>
      </c>
      <c r="O593" t="s">
        <v>1369</v>
      </c>
    </row>
    <row r="594" spans="1:15" x14ac:dyDescent="0.35">
      <c r="A594">
        <v>153</v>
      </c>
      <c r="B594" t="s">
        <v>43</v>
      </c>
      <c r="C594">
        <v>0</v>
      </c>
      <c r="D594" t="s">
        <v>1220</v>
      </c>
      <c r="E594" t="s">
        <v>411</v>
      </c>
      <c r="F594" t="b">
        <v>0</v>
      </c>
      <c r="G594">
        <v>2</v>
      </c>
      <c r="I594" s="13"/>
      <c r="K594">
        <v>0</v>
      </c>
      <c r="L594">
        <v>0</v>
      </c>
      <c r="M594">
        <v>7</v>
      </c>
      <c r="N594" t="s">
        <v>1286</v>
      </c>
      <c r="O594" t="s">
        <v>1368</v>
      </c>
    </row>
    <row r="595" spans="1:15" x14ac:dyDescent="0.35">
      <c r="A595">
        <v>153</v>
      </c>
      <c r="B595" t="s">
        <v>43</v>
      </c>
      <c r="C595">
        <v>0</v>
      </c>
      <c r="D595" t="s">
        <v>1220</v>
      </c>
      <c r="E595" t="s">
        <v>411</v>
      </c>
      <c r="F595" t="b">
        <v>1</v>
      </c>
      <c r="G595">
        <v>1</v>
      </c>
      <c r="H595" t="s">
        <v>1395</v>
      </c>
      <c r="I595" s="13">
        <v>46220</v>
      </c>
      <c r="K595">
        <v>0</v>
      </c>
      <c r="L595">
        <v>0</v>
      </c>
      <c r="M595">
        <v>7</v>
      </c>
      <c r="N595" t="s">
        <v>1284</v>
      </c>
      <c r="O595" t="s">
        <v>1366</v>
      </c>
    </row>
    <row r="596" spans="1:15" x14ac:dyDescent="0.35">
      <c r="A596">
        <v>153</v>
      </c>
      <c r="B596" t="s">
        <v>43</v>
      </c>
      <c r="C596">
        <v>0</v>
      </c>
      <c r="D596" t="s">
        <v>1220</v>
      </c>
      <c r="E596" t="s">
        <v>411</v>
      </c>
      <c r="F596" t="b">
        <v>1</v>
      </c>
      <c r="G596">
        <v>2</v>
      </c>
      <c r="H596" t="s">
        <v>1395</v>
      </c>
      <c r="I596" s="13">
        <v>46220</v>
      </c>
      <c r="K596">
        <v>0</v>
      </c>
      <c r="L596">
        <v>0</v>
      </c>
      <c r="M596">
        <v>7</v>
      </c>
      <c r="N596" t="s">
        <v>1285</v>
      </c>
      <c r="O596" t="s">
        <v>1367</v>
      </c>
    </row>
    <row r="597" spans="1:15" x14ac:dyDescent="0.35">
      <c r="A597">
        <v>154</v>
      </c>
      <c r="B597" t="s">
        <v>43</v>
      </c>
      <c r="C597">
        <v>0</v>
      </c>
      <c r="D597" t="s">
        <v>1220</v>
      </c>
      <c r="E597" t="s">
        <v>412</v>
      </c>
      <c r="F597" t="b">
        <v>1</v>
      </c>
      <c r="G597">
        <v>70</v>
      </c>
      <c r="H597" t="s">
        <v>1395</v>
      </c>
      <c r="I597" s="13">
        <v>46220</v>
      </c>
      <c r="K597">
        <v>0</v>
      </c>
      <c r="L597">
        <v>0</v>
      </c>
      <c r="M597">
        <v>280</v>
      </c>
      <c r="N597" t="s">
        <v>1284</v>
      </c>
      <c r="O597" t="s">
        <v>1366</v>
      </c>
    </row>
    <row r="598" spans="1:15" x14ac:dyDescent="0.35">
      <c r="A598">
        <v>154</v>
      </c>
      <c r="B598" t="s">
        <v>43</v>
      </c>
      <c r="C598">
        <v>0</v>
      </c>
      <c r="D598" t="s">
        <v>1220</v>
      </c>
      <c r="E598" t="s">
        <v>412</v>
      </c>
      <c r="F598" t="b">
        <v>1</v>
      </c>
      <c r="G598">
        <v>70</v>
      </c>
      <c r="H598" t="s">
        <v>1395</v>
      </c>
      <c r="I598" s="13">
        <v>46220</v>
      </c>
      <c r="K598">
        <v>0</v>
      </c>
      <c r="L598">
        <v>0</v>
      </c>
      <c r="M598">
        <v>280</v>
      </c>
      <c r="N598" t="s">
        <v>1285</v>
      </c>
      <c r="O598" t="s">
        <v>1367</v>
      </c>
    </row>
    <row r="599" spans="1:15" x14ac:dyDescent="0.35">
      <c r="A599">
        <v>154</v>
      </c>
      <c r="B599" t="s">
        <v>43</v>
      </c>
      <c r="C599">
        <v>0</v>
      </c>
      <c r="D599" t="s">
        <v>1220</v>
      </c>
      <c r="E599" t="s">
        <v>412</v>
      </c>
      <c r="F599" t="b">
        <v>0</v>
      </c>
      <c r="G599">
        <v>70</v>
      </c>
      <c r="I599" s="13"/>
      <c r="K599">
        <v>0</v>
      </c>
      <c r="L599">
        <v>0</v>
      </c>
      <c r="M599">
        <v>280</v>
      </c>
      <c r="N599" t="s">
        <v>1286</v>
      </c>
      <c r="O599" t="s">
        <v>1368</v>
      </c>
    </row>
    <row r="600" spans="1:15" x14ac:dyDescent="0.35">
      <c r="A600">
        <v>154</v>
      </c>
      <c r="B600" t="s">
        <v>43</v>
      </c>
      <c r="C600">
        <v>0</v>
      </c>
      <c r="D600" t="s">
        <v>1220</v>
      </c>
      <c r="E600" t="s">
        <v>412</v>
      </c>
      <c r="F600" t="b">
        <v>0</v>
      </c>
      <c r="G600">
        <v>70</v>
      </c>
      <c r="I600" s="13"/>
      <c r="K600">
        <v>0</v>
      </c>
      <c r="L600">
        <v>0</v>
      </c>
      <c r="M600">
        <v>280</v>
      </c>
      <c r="N600" t="s">
        <v>1287</v>
      </c>
      <c r="O600" t="s">
        <v>1369</v>
      </c>
    </row>
    <row r="601" spans="1:15" x14ac:dyDescent="0.35">
      <c r="A601">
        <v>155</v>
      </c>
      <c r="B601" t="s">
        <v>43</v>
      </c>
      <c r="C601">
        <v>0</v>
      </c>
      <c r="D601" t="s">
        <v>1220</v>
      </c>
      <c r="E601" t="s">
        <v>413</v>
      </c>
      <c r="F601" t="b">
        <v>0</v>
      </c>
      <c r="G601">
        <v>6</v>
      </c>
      <c r="I601" s="13"/>
      <c r="K601">
        <v>0</v>
      </c>
      <c r="L601">
        <v>0</v>
      </c>
      <c r="M601">
        <v>24</v>
      </c>
      <c r="N601" t="s">
        <v>1287</v>
      </c>
      <c r="O601" t="s">
        <v>1369</v>
      </c>
    </row>
    <row r="602" spans="1:15" x14ac:dyDescent="0.35">
      <c r="A602">
        <v>155</v>
      </c>
      <c r="B602" t="s">
        <v>43</v>
      </c>
      <c r="C602">
        <v>0</v>
      </c>
      <c r="D602" t="s">
        <v>1220</v>
      </c>
      <c r="E602" t="s">
        <v>413</v>
      </c>
      <c r="F602" t="b">
        <v>1</v>
      </c>
      <c r="G602">
        <v>6</v>
      </c>
      <c r="H602" t="s">
        <v>1395</v>
      </c>
      <c r="I602" s="13">
        <v>46220</v>
      </c>
      <c r="K602">
        <v>0</v>
      </c>
      <c r="L602">
        <v>0</v>
      </c>
      <c r="M602">
        <v>24</v>
      </c>
      <c r="N602" t="s">
        <v>1284</v>
      </c>
      <c r="O602" t="s">
        <v>1366</v>
      </c>
    </row>
    <row r="603" spans="1:15" x14ac:dyDescent="0.35">
      <c r="A603">
        <v>155</v>
      </c>
      <c r="B603" t="s">
        <v>43</v>
      </c>
      <c r="C603">
        <v>0</v>
      </c>
      <c r="D603" t="s">
        <v>1220</v>
      </c>
      <c r="E603" t="s">
        <v>413</v>
      </c>
      <c r="F603" t="b">
        <v>1</v>
      </c>
      <c r="G603">
        <v>6</v>
      </c>
      <c r="H603" t="s">
        <v>1395</v>
      </c>
      <c r="I603" s="13">
        <v>46220</v>
      </c>
      <c r="K603">
        <v>0</v>
      </c>
      <c r="L603">
        <v>0</v>
      </c>
      <c r="M603">
        <v>24</v>
      </c>
      <c r="N603" t="s">
        <v>1285</v>
      </c>
      <c r="O603" t="s">
        <v>1367</v>
      </c>
    </row>
    <row r="604" spans="1:15" x14ac:dyDescent="0.35">
      <c r="A604">
        <v>155</v>
      </c>
      <c r="B604" t="s">
        <v>43</v>
      </c>
      <c r="C604">
        <v>0</v>
      </c>
      <c r="D604" t="s">
        <v>1220</v>
      </c>
      <c r="E604" t="s">
        <v>413</v>
      </c>
      <c r="F604" t="b">
        <v>0</v>
      </c>
      <c r="G604">
        <v>6</v>
      </c>
      <c r="I604" s="13"/>
      <c r="K604">
        <v>0</v>
      </c>
      <c r="L604">
        <v>0</v>
      </c>
      <c r="M604">
        <v>24</v>
      </c>
      <c r="N604" t="s">
        <v>1286</v>
      </c>
      <c r="O604" t="s">
        <v>1368</v>
      </c>
    </row>
    <row r="605" spans="1:15" x14ac:dyDescent="0.35">
      <c r="A605">
        <v>156</v>
      </c>
      <c r="B605" t="s">
        <v>43</v>
      </c>
      <c r="C605">
        <v>0</v>
      </c>
      <c r="D605" t="s">
        <v>1220</v>
      </c>
      <c r="E605" t="s">
        <v>414</v>
      </c>
      <c r="F605" t="b">
        <v>1</v>
      </c>
      <c r="G605">
        <v>1</v>
      </c>
      <c r="H605" t="s">
        <v>1395</v>
      </c>
      <c r="I605" s="13">
        <v>46220</v>
      </c>
      <c r="K605">
        <v>0</v>
      </c>
      <c r="L605">
        <v>0</v>
      </c>
      <c r="M605">
        <v>5</v>
      </c>
      <c r="N605" t="s">
        <v>1284</v>
      </c>
      <c r="O605" t="s">
        <v>1366</v>
      </c>
    </row>
    <row r="606" spans="1:15" x14ac:dyDescent="0.35">
      <c r="A606">
        <v>156</v>
      </c>
      <c r="B606" t="s">
        <v>43</v>
      </c>
      <c r="C606">
        <v>0</v>
      </c>
      <c r="D606" t="s">
        <v>1220</v>
      </c>
      <c r="E606" t="s">
        <v>414</v>
      </c>
      <c r="F606" t="b">
        <v>1</v>
      </c>
      <c r="G606">
        <v>1</v>
      </c>
      <c r="H606" t="s">
        <v>1395</v>
      </c>
      <c r="I606" s="13">
        <v>46220</v>
      </c>
      <c r="K606">
        <v>0</v>
      </c>
      <c r="L606">
        <v>0</v>
      </c>
      <c r="M606">
        <v>5</v>
      </c>
      <c r="N606" t="s">
        <v>1285</v>
      </c>
      <c r="O606" t="s">
        <v>1367</v>
      </c>
    </row>
    <row r="607" spans="1:15" x14ac:dyDescent="0.35">
      <c r="A607">
        <v>156</v>
      </c>
      <c r="B607" t="s">
        <v>43</v>
      </c>
      <c r="C607">
        <v>0</v>
      </c>
      <c r="D607" t="s">
        <v>1220</v>
      </c>
      <c r="E607" t="s">
        <v>414</v>
      </c>
      <c r="F607" t="b">
        <v>0</v>
      </c>
      <c r="G607">
        <v>1</v>
      </c>
      <c r="I607" s="13"/>
      <c r="K607">
        <v>0</v>
      </c>
      <c r="L607">
        <v>0</v>
      </c>
      <c r="M607">
        <v>5</v>
      </c>
      <c r="N607" t="s">
        <v>1286</v>
      </c>
      <c r="O607" t="s">
        <v>1368</v>
      </c>
    </row>
    <row r="608" spans="1:15" x14ac:dyDescent="0.35">
      <c r="A608">
        <v>156</v>
      </c>
      <c r="B608" t="s">
        <v>43</v>
      </c>
      <c r="C608">
        <v>0</v>
      </c>
      <c r="D608" t="s">
        <v>1220</v>
      </c>
      <c r="E608" t="s">
        <v>414</v>
      </c>
      <c r="F608" t="b">
        <v>0</v>
      </c>
      <c r="G608">
        <v>2</v>
      </c>
      <c r="I608" s="13"/>
      <c r="K608">
        <v>0</v>
      </c>
      <c r="L608">
        <v>0</v>
      </c>
      <c r="M608">
        <v>5</v>
      </c>
      <c r="N608" t="s">
        <v>1287</v>
      </c>
      <c r="O608" t="s">
        <v>1369</v>
      </c>
    </row>
    <row r="609" spans="1:15" x14ac:dyDescent="0.35">
      <c r="A609">
        <v>157</v>
      </c>
      <c r="B609" t="s">
        <v>43</v>
      </c>
      <c r="C609">
        <v>0</v>
      </c>
      <c r="D609" t="s">
        <v>1220</v>
      </c>
      <c r="E609" t="s">
        <v>415</v>
      </c>
      <c r="F609" t="b">
        <v>0</v>
      </c>
      <c r="G609">
        <v>190</v>
      </c>
      <c r="I609" s="13"/>
      <c r="K609">
        <v>0</v>
      </c>
      <c r="L609">
        <v>0</v>
      </c>
      <c r="M609">
        <v>760</v>
      </c>
      <c r="N609" t="s">
        <v>1286</v>
      </c>
      <c r="O609" t="s">
        <v>1368</v>
      </c>
    </row>
    <row r="610" spans="1:15" x14ac:dyDescent="0.35">
      <c r="A610">
        <v>157</v>
      </c>
      <c r="B610" t="s">
        <v>43</v>
      </c>
      <c r="C610">
        <v>0</v>
      </c>
      <c r="D610" t="s">
        <v>1220</v>
      </c>
      <c r="E610" t="s">
        <v>415</v>
      </c>
      <c r="F610" t="b">
        <v>1</v>
      </c>
      <c r="G610">
        <v>190</v>
      </c>
      <c r="H610" t="s">
        <v>1395</v>
      </c>
      <c r="I610" s="13">
        <v>46220</v>
      </c>
      <c r="K610">
        <v>0</v>
      </c>
      <c r="L610">
        <v>0</v>
      </c>
      <c r="M610">
        <v>760</v>
      </c>
      <c r="N610" t="s">
        <v>1285</v>
      </c>
      <c r="O610" t="s">
        <v>1367</v>
      </c>
    </row>
    <row r="611" spans="1:15" x14ac:dyDescent="0.35">
      <c r="A611">
        <v>157</v>
      </c>
      <c r="B611" t="s">
        <v>43</v>
      </c>
      <c r="C611">
        <v>0</v>
      </c>
      <c r="D611" t="s">
        <v>1220</v>
      </c>
      <c r="E611" t="s">
        <v>415</v>
      </c>
      <c r="F611" t="b">
        <v>0</v>
      </c>
      <c r="G611">
        <v>190</v>
      </c>
      <c r="I611" s="13"/>
      <c r="K611">
        <v>0</v>
      </c>
      <c r="L611">
        <v>0</v>
      </c>
      <c r="M611">
        <v>760</v>
      </c>
      <c r="N611" t="s">
        <v>1287</v>
      </c>
      <c r="O611" t="s">
        <v>1369</v>
      </c>
    </row>
    <row r="612" spans="1:15" x14ac:dyDescent="0.35">
      <c r="A612">
        <v>157</v>
      </c>
      <c r="B612" t="s">
        <v>43</v>
      </c>
      <c r="C612">
        <v>0</v>
      </c>
      <c r="D612" t="s">
        <v>1220</v>
      </c>
      <c r="E612" t="s">
        <v>415</v>
      </c>
      <c r="F612" t="b">
        <v>1</v>
      </c>
      <c r="G612">
        <v>190</v>
      </c>
      <c r="H612" t="s">
        <v>1395</v>
      </c>
      <c r="I612" s="13">
        <v>46220</v>
      </c>
      <c r="K612">
        <v>0</v>
      </c>
      <c r="L612">
        <v>0</v>
      </c>
      <c r="M612">
        <v>760</v>
      </c>
      <c r="N612" t="s">
        <v>1284</v>
      </c>
      <c r="O612" t="s">
        <v>1366</v>
      </c>
    </row>
    <row r="613" spans="1:15" x14ac:dyDescent="0.35">
      <c r="A613">
        <v>158</v>
      </c>
      <c r="B613" t="s">
        <v>43</v>
      </c>
      <c r="C613">
        <v>0</v>
      </c>
      <c r="D613" t="s">
        <v>1220</v>
      </c>
      <c r="E613" t="s">
        <v>416</v>
      </c>
      <c r="F613" t="b">
        <v>0</v>
      </c>
      <c r="G613">
        <v>100</v>
      </c>
      <c r="I613" s="13"/>
      <c r="K613">
        <v>0</v>
      </c>
      <c r="L613">
        <v>0</v>
      </c>
      <c r="M613">
        <v>400</v>
      </c>
      <c r="N613" t="s">
        <v>1287</v>
      </c>
      <c r="O613" t="s">
        <v>1369</v>
      </c>
    </row>
    <row r="614" spans="1:15" x14ac:dyDescent="0.35">
      <c r="A614">
        <v>158</v>
      </c>
      <c r="B614" t="s">
        <v>43</v>
      </c>
      <c r="C614">
        <v>0</v>
      </c>
      <c r="D614" t="s">
        <v>1220</v>
      </c>
      <c r="E614" t="s">
        <v>416</v>
      </c>
      <c r="F614" t="b">
        <v>1</v>
      </c>
      <c r="G614">
        <v>100</v>
      </c>
      <c r="H614" t="s">
        <v>1395</v>
      </c>
      <c r="I614" s="13">
        <v>46220</v>
      </c>
      <c r="K614">
        <v>0</v>
      </c>
      <c r="L614">
        <v>0</v>
      </c>
      <c r="M614">
        <v>400</v>
      </c>
      <c r="N614" t="s">
        <v>1285</v>
      </c>
      <c r="O614" t="s">
        <v>1367</v>
      </c>
    </row>
    <row r="615" spans="1:15" x14ac:dyDescent="0.35">
      <c r="A615">
        <v>158</v>
      </c>
      <c r="B615" t="s">
        <v>43</v>
      </c>
      <c r="C615">
        <v>0</v>
      </c>
      <c r="D615" t="s">
        <v>1220</v>
      </c>
      <c r="E615" t="s">
        <v>416</v>
      </c>
      <c r="F615" t="b">
        <v>0</v>
      </c>
      <c r="G615">
        <v>100</v>
      </c>
      <c r="I615" s="13"/>
      <c r="K615">
        <v>0</v>
      </c>
      <c r="L615">
        <v>0</v>
      </c>
      <c r="M615">
        <v>400</v>
      </c>
      <c r="N615" t="s">
        <v>1286</v>
      </c>
      <c r="O615" t="s">
        <v>1368</v>
      </c>
    </row>
    <row r="616" spans="1:15" x14ac:dyDescent="0.35">
      <c r="A616">
        <v>158</v>
      </c>
      <c r="B616" t="s">
        <v>43</v>
      </c>
      <c r="C616">
        <v>0</v>
      </c>
      <c r="D616" t="s">
        <v>1220</v>
      </c>
      <c r="E616" t="s">
        <v>416</v>
      </c>
      <c r="F616" t="b">
        <v>1</v>
      </c>
      <c r="G616">
        <v>100</v>
      </c>
      <c r="H616" t="s">
        <v>1395</v>
      </c>
      <c r="I616" s="13">
        <v>46220</v>
      </c>
      <c r="K616">
        <v>0</v>
      </c>
      <c r="L616">
        <v>0</v>
      </c>
      <c r="M616">
        <v>400</v>
      </c>
      <c r="N616" t="s">
        <v>1284</v>
      </c>
      <c r="O616" t="s">
        <v>1366</v>
      </c>
    </row>
    <row r="617" spans="1:15" x14ac:dyDescent="0.35">
      <c r="A617">
        <v>159</v>
      </c>
      <c r="B617" t="s">
        <v>43</v>
      </c>
      <c r="C617">
        <v>0</v>
      </c>
      <c r="D617" t="s">
        <v>1220</v>
      </c>
      <c r="E617" t="s">
        <v>416</v>
      </c>
      <c r="F617" t="b">
        <v>1</v>
      </c>
      <c r="G617">
        <v>1</v>
      </c>
      <c r="H617" t="s">
        <v>1395</v>
      </c>
      <c r="I617" s="13">
        <v>46220</v>
      </c>
      <c r="K617">
        <v>0</v>
      </c>
      <c r="L617">
        <v>0</v>
      </c>
      <c r="M617">
        <v>4</v>
      </c>
      <c r="N617" t="s">
        <v>1284</v>
      </c>
      <c r="O617" t="s">
        <v>1366</v>
      </c>
    </row>
    <row r="618" spans="1:15" x14ac:dyDescent="0.35">
      <c r="A618">
        <v>159</v>
      </c>
      <c r="B618" t="s">
        <v>43</v>
      </c>
      <c r="C618">
        <v>0</v>
      </c>
      <c r="D618" t="s">
        <v>1220</v>
      </c>
      <c r="E618" t="s">
        <v>416</v>
      </c>
      <c r="F618" t="b">
        <v>1</v>
      </c>
      <c r="G618">
        <v>1</v>
      </c>
      <c r="H618" t="s">
        <v>1395</v>
      </c>
      <c r="I618" s="13">
        <v>46220</v>
      </c>
      <c r="K618">
        <v>0</v>
      </c>
      <c r="L618">
        <v>0</v>
      </c>
      <c r="M618">
        <v>4</v>
      </c>
      <c r="N618" t="s">
        <v>1285</v>
      </c>
      <c r="O618" t="s">
        <v>1367</v>
      </c>
    </row>
    <row r="619" spans="1:15" x14ac:dyDescent="0.35">
      <c r="A619">
        <v>159</v>
      </c>
      <c r="B619" t="s">
        <v>43</v>
      </c>
      <c r="C619">
        <v>0</v>
      </c>
      <c r="D619" t="s">
        <v>1220</v>
      </c>
      <c r="E619" t="s">
        <v>416</v>
      </c>
      <c r="F619" t="b">
        <v>0</v>
      </c>
      <c r="G619">
        <v>1</v>
      </c>
      <c r="I619" s="13"/>
      <c r="K619">
        <v>0</v>
      </c>
      <c r="L619">
        <v>0</v>
      </c>
      <c r="M619">
        <v>4</v>
      </c>
      <c r="N619" t="s">
        <v>1286</v>
      </c>
      <c r="O619" t="s">
        <v>1368</v>
      </c>
    </row>
    <row r="620" spans="1:15" x14ac:dyDescent="0.35">
      <c r="A620">
        <v>159</v>
      </c>
      <c r="B620" t="s">
        <v>43</v>
      </c>
      <c r="C620">
        <v>0</v>
      </c>
      <c r="D620" t="s">
        <v>1220</v>
      </c>
      <c r="E620" t="s">
        <v>416</v>
      </c>
      <c r="F620" t="b">
        <v>0</v>
      </c>
      <c r="G620">
        <v>1</v>
      </c>
      <c r="I620" s="13"/>
      <c r="K620">
        <v>0</v>
      </c>
      <c r="L620">
        <v>0</v>
      </c>
      <c r="M620">
        <v>4</v>
      </c>
      <c r="N620" t="s">
        <v>1287</v>
      </c>
      <c r="O620" t="s">
        <v>1369</v>
      </c>
    </row>
    <row r="621" spans="1:15" x14ac:dyDescent="0.35">
      <c r="A621">
        <v>160</v>
      </c>
      <c r="B621" t="s">
        <v>43</v>
      </c>
      <c r="C621">
        <v>0</v>
      </c>
      <c r="D621" t="s">
        <v>1220</v>
      </c>
      <c r="E621" t="s">
        <v>417</v>
      </c>
      <c r="F621" t="b">
        <v>0</v>
      </c>
      <c r="G621">
        <v>6</v>
      </c>
      <c r="I621" s="13"/>
      <c r="K621">
        <v>0</v>
      </c>
      <c r="L621">
        <v>0</v>
      </c>
      <c r="M621">
        <v>23</v>
      </c>
      <c r="N621" t="s">
        <v>1287</v>
      </c>
      <c r="O621" t="s">
        <v>1369</v>
      </c>
    </row>
    <row r="622" spans="1:15" x14ac:dyDescent="0.35">
      <c r="A622">
        <v>160</v>
      </c>
      <c r="B622" t="s">
        <v>43</v>
      </c>
      <c r="C622">
        <v>24</v>
      </c>
      <c r="D622" t="s">
        <v>1220</v>
      </c>
      <c r="E622" t="s">
        <v>417</v>
      </c>
      <c r="F622" t="b">
        <v>1</v>
      </c>
      <c r="G622">
        <v>5</v>
      </c>
      <c r="H622" t="s">
        <v>1395</v>
      </c>
      <c r="I622" s="13">
        <v>46218</v>
      </c>
      <c r="K622">
        <v>0</v>
      </c>
      <c r="L622">
        <v>0</v>
      </c>
      <c r="M622">
        <v>23</v>
      </c>
      <c r="N622" t="s">
        <v>1284</v>
      </c>
      <c r="O622" t="s">
        <v>1366</v>
      </c>
    </row>
    <row r="623" spans="1:15" x14ac:dyDescent="0.35">
      <c r="A623">
        <v>160</v>
      </c>
      <c r="B623" t="s">
        <v>43</v>
      </c>
      <c r="C623">
        <v>46</v>
      </c>
      <c r="D623" t="s">
        <v>1220</v>
      </c>
      <c r="E623" t="s">
        <v>417</v>
      </c>
      <c r="F623" t="b">
        <v>1</v>
      </c>
      <c r="G623">
        <v>6</v>
      </c>
      <c r="H623" t="s">
        <v>1395</v>
      </c>
      <c r="I623" s="13">
        <v>46218</v>
      </c>
      <c r="K623">
        <v>0</v>
      </c>
      <c r="L623">
        <v>0</v>
      </c>
      <c r="M623">
        <v>23</v>
      </c>
      <c r="N623" t="s">
        <v>1285</v>
      </c>
      <c r="O623" t="s">
        <v>1367</v>
      </c>
    </row>
    <row r="624" spans="1:15" x14ac:dyDescent="0.35">
      <c r="A624">
        <v>160</v>
      </c>
      <c r="B624" t="s">
        <v>43</v>
      </c>
      <c r="C624">
        <v>0</v>
      </c>
      <c r="D624" t="s">
        <v>1220</v>
      </c>
      <c r="E624" t="s">
        <v>417</v>
      </c>
      <c r="F624" t="b">
        <v>0</v>
      </c>
      <c r="G624">
        <v>6</v>
      </c>
      <c r="I624" s="13"/>
      <c r="K624">
        <v>0</v>
      </c>
      <c r="L624">
        <v>0</v>
      </c>
      <c r="M624">
        <v>23</v>
      </c>
      <c r="N624" t="s">
        <v>1286</v>
      </c>
      <c r="O624" t="s">
        <v>1368</v>
      </c>
    </row>
    <row r="625" spans="1:15" x14ac:dyDescent="0.35">
      <c r="A625">
        <v>161</v>
      </c>
      <c r="B625" t="s">
        <v>43</v>
      </c>
      <c r="C625">
        <v>0</v>
      </c>
      <c r="D625" t="s">
        <v>1220</v>
      </c>
      <c r="E625" t="s">
        <v>418</v>
      </c>
      <c r="F625" t="b">
        <v>0</v>
      </c>
      <c r="G625">
        <v>105</v>
      </c>
      <c r="I625" s="13"/>
      <c r="K625">
        <v>0</v>
      </c>
      <c r="L625">
        <v>0</v>
      </c>
      <c r="M625">
        <v>420</v>
      </c>
      <c r="N625" t="s">
        <v>1286</v>
      </c>
      <c r="O625" t="s">
        <v>1368</v>
      </c>
    </row>
    <row r="626" spans="1:15" x14ac:dyDescent="0.35">
      <c r="A626">
        <v>161</v>
      </c>
      <c r="B626" t="s">
        <v>43</v>
      </c>
      <c r="C626">
        <v>423</v>
      </c>
      <c r="D626" t="s">
        <v>1220</v>
      </c>
      <c r="E626" t="s">
        <v>418</v>
      </c>
      <c r="F626" t="b">
        <v>1</v>
      </c>
      <c r="G626">
        <v>105</v>
      </c>
      <c r="H626" t="s">
        <v>1395</v>
      </c>
      <c r="I626" s="13">
        <v>46218</v>
      </c>
      <c r="K626">
        <v>0</v>
      </c>
      <c r="L626">
        <v>0</v>
      </c>
      <c r="M626">
        <v>420</v>
      </c>
      <c r="N626" t="s">
        <v>1285</v>
      </c>
      <c r="O626" t="s">
        <v>1367</v>
      </c>
    </row>
    <row r="627" spans="1:15" x14ac:dyDescent="0.35">
      <c r="A627">
        <v>161</v>
      </c>
      <c r="B627" t="s">
        <v>43</v>
      </c>
      <c r="C627">
        <v>0</v>
      </c>
      <c r="D627" t="s">
        <v>1220</v>
      </c>
      <c r="E627" t="s">
        <v>418</v>
      </c>
      <c r="F627" t="b">
        <v>0</v>
      </c>
      <c r="G627">
        <v>105</v>
      </c>
      <c r="I627" s="13"/>
      <c r="K627">
        <v>0</v>
      </c>
      <c r="L627">
        <v>0</v>
      </c>
      <c r="M627">
        <v>420</v>
      </c>
      <c r="N627" t="s">
        <v>1287</v>
      </c>
      <c r="O627" t="s">
        <v>1369</v>
      </c>
    </row>
    <row r="628" spans="1:15" x14ac:dyDescent="0.35">
      <c r="A628">
        <v>161</v>
      </c>
      <c r="B628" t="s">
        <v>43</v>
      </c>
      <c r="C628">
        <v>59</v>
      </c>
      <c r="D628" t="s">
        <v>1220</v>
      </c>
      <c r="E628" t="s">
        <v>418</v>
      </c>
      <c r="F628" t="b">
        <v>1</v>
      </c>
      <c r="G628">
        <v>105</v>
      </c>
      <c r="H628" t="s">
        <v>1395</v>
      </c>
      <c r="I628" s="13">
        <v>46218</v>
      </c>
      <c r="K628">
        <v>0</v>
      </c>
      <c r="L628">
        <v>0</v>
      </c>
      <c r="M628">
        <v>420</v>
      </c>
      <c r="N628" t="s">
        <v>1284</v>
      </c>
      <c r="O628" t="s">
        <v>1366</v>
      </c>
    </row>
    <row r="629" spans="1:15" x14ac:dyDescent="0.35">
      <c r="A629">
        <v>162</v>
      </c>
      <c r="B629" t="s">
        <v>43</v>
      </c>
      <c r="C629">
        <v>500</v>
      </c>
      <c r="D629" t="s">
        <v>1220</v>
      </c>
      <c r="E629" t="s">
        <v>418</v>
      </c>
      <c r="F629" t="b">
        <v>1</v>
      </c>
      <c r="G629">
        <v>437</v>
      </c>
      <c r="H629" t="s">
        <v>1395</v>
      </c>
      <c r="I629" s="13">
        <v>46218</v>
      </c>
      <c r="K629">
        <v>0</v>
      </c>
      <c r="L629">
        <v>0</v>
      </c>
      <c r="M629">
        <v>1750</v>
      </c>
      <c r="N629" t="s">
        <v>1284</v>
      </c>
      <c r="O629" t="s">
        <v>1366</v>
      </c>
    </row>
    <row r="630" spans="1:15" x14ac:dyDescent="0.35">
      <c r="A630">
        <v>162</v>
      </c>
      <c r="B630" t="s">
        <v>43</v>
      </c>
      <c r="C630">
        <v>330</v>
      </c>
      <c r="D630" t="s">
        <v>1220</v>
      </c>
      <c r="E630" t="s">
        <v>418</v>
      </c>
      <c r="F630" t="b">
        <v>1</v>
      </c>
      <c r="G630">
        <v>437</v>
      </c>
      <c r="H630" t="s">
        <v>1395</v>
      </c>
      <c r="I630" s="13">
        <v>46218</v>
      </c>
      <c r="K630">
        <v>4666667</v>
      </c>
      <c r="L630">
        <v>350000000</v>
      </c>
      <c r="M630">
        <v>1750</v>
      </c>
      <c r="N630" t="s">
        <v>1285</v>
      </c>
      <c r="O630" t="s">
        <v>1367</v>
      </c>
    </row>
    <row r="631" spans="1:15" x14ac:dyDescent="0.35">
      <c r="A631">
        <v>162</v>
      </c>
      <c r="B631" t="s">
        <v>43</v>
      </c>
      <c r="C631">
        <v>0</v>
      </c>
      <c r="D631" t="s">
        <v>1220</v>
      </c>
      <c r="E631" t="s">
        <v>418</v>
      </c>
      <c r="F631" t="b">
        <v>0</v>
      </c>
      <c r="G631">
        <v>438</v>
      </c>
      <c r="I631" s="13"/>
      <c r="K631">
        <v>0</v>
      </c>
      <c r="L631">
        <v>0</v>
      </c>
      <c r="M631">
        <v>1750</v>
      </c>
      <c r="N631" t="s">
        <v>1286</v>
      </c>
      <c r="O631" t="s">
        <v>1368</v>
      </c>
    </row>
    <row r="632" spans="1:15" x14ac:dyDescent="0.35">
      <c r="A632">
        <v>162</v>
      </c>
      <c r="B632" t="s">
        <v>43</v>
      </c>
      <c r="C632">
        <v>0</v>
      </c>
      <c r="D632" t="s">
        <v>1220</v>
      </c>
      <c r="E632" t="s">
        <v>418</v>
      </c>
      <c r="F632" t="b">
        <v>0</v>
      </c>
      <c r="G632">
        <v>438</v>
      </c>
      <c r="I632" s="13"/>
      <c r="K632">
        <v>0</v>
      </c>
      <c r="L632">
        <v>0</v>
      </c>
      <c r="M632">
        <v>1750</v>
      </c>
      <c r="N632" t="s">
        <v>1287</v>
      </c>
      <c r="O632" t="s">
        <v>1369</v>
      </c>
    </row>
    <row r="633" spans="1:15" x14ac:dyDescent="0.35">
      <c r="A633">
        <v>163</v>
      </c>
      <c r="B633" t="s">
        <v>43</v>
      </c>
      <c r="C633">
        <v>0</v>
      </c>
      <c r="D633" t="s">
        <v>1220</v>
      </c>
      <c r="E633" t="s">
        <v>418</v>
      </c>
      <c r="F633" t="b">
        <v>0</v>
      </c>
      <c r="G633">
        <v>2</v>
      </c>
      <c r="I633" s="13"/>
      <c r="K633">
        <v>0</v>
      </c>
      <c r="L633">
        <v>0</v>
      </c>
      <c r="M633">
        <v>6</v>
      </c>
      <c r="N633" t="s">
        <v>1286</v>
      </c>
      <c r="O633" t="s">
        <v>1368</v>
      </c>
    </row>
    <row r="634" spans="1:15" x14ac:dyDescent="0.35">
      <c r="A634">
        <v>163</v>
      </c>
      <c r="B634" t="s">
        <v>43</v>
      </c>
      <c r="C634">
        <v>0</v>
      </c>
      <c r="D634" t="s">
        <v>1220</v>
      </c>
      <c r="E634" t="s">
        <v>418</v>
      </c>
      <c r="F634" t="b">
        <v>1</v>
      </c>
      <c r="G634">
        <v>1</v>
      </c>
      <c r="H634" t="s">
        <v>1395</v>
      </c>
      <c r="I634" s="13">
        <v>46220</v>
      </c>
      <c r="K634">
        <v>0</v>
      </c>
      <c r="L634">
        <v>0</v>
      </c>
      <c r="M634">
        <v>6</v>
      </c>
      <c r="N634" t="s">
        <v>1284</v>
      </c>
      <c r="O634" t="s">
        <v>1366</v>
      </c>
    </row>
    <row r="635" spans="1:15" x14ac:dyDescent="0.35">
      <c r="A635">
        <v>163</v>
      </c>
      <c r="B635" t="s">
        <v>43</v>
      </c>
      <c r="C635">
        <v>1</v>
      </c>
      <c r="D635" t="s">
        <v>1220</v>
      </c>
      <c r="E635" t="s">
        <v>418</v>
      </c>
      <c r="F635" t="b">
        <v>1</v>
      </c>
      <c r="G635">
        <v>1</v>
      </c>
      <c r="H635" t="s">
        <v>1395</v>
      </c>
      <c r="I635" s="13">
        <v>46218</v>
      </c>
      <c r="K635">
        <v>0</v>
      </c>
      <c r="L635">
        <v>0</v>
      </c>
      <c r="M635">
        <v>6</v>
      </c>
      <c r="N635" t="s">
        <v>1285</v>
      </c>
      <c r="O635" t="s">
        <v>1367</v>
      </c>
    </row>
    <row r="636" spans="1:15" x14ac:dyDescent="0.35">
      <c r="A636">
        <v>163</v>
      </c>
      <c r="B636" t="s">
        <v>43</v>
      </c>
      <c r="C636">
        <v>0</v>
      </c>
      <c r="D636" t="s">
        <v>1220</v>
      </c>
      <c r="E636" t="s">
        <v>418</v>
      </c>
      <c r="F636" t="b">
        <v>0</v>
      </c>
      <c r="G636">
        <v>2</v>
      </c>
      <c r="I636" s="13"/>
      <c r="K636">
        <v>0</v>
      </c>
      <c r="L636">
        <v>0</v>
      </c>
      <c r="M636">
        <v>6</v>
      </c>
      <c r="N636" t="s">
        <v>1287</v>
      </c>
      <c r="O636" t="s">
        <v>1369</v>
      </c>
    </row>
    <row r="637" spans="1:15" x14ac:dyDescent="0.35">
      <c r="A637">
        <v>164</v>
      </c>
      <c r="B637" t="s">
        <v>43</v>
      </c>
      <c r="C637">
        <v>1</v>
      </c>
      <c r="D637" t="s">
        <v>1220</v>
      </c>
      <c r="E637" t="s">
        <v>418</v>
      </c>
      <c r="F637" t="b">
        <v>1</v>
      </c>
      <c r="G637">
        <v>0</v>
      </c>
      <c r="H637" t="s">
        <v>1395</v>
      </c>
      <c r="I637" s="13">
        <v>46218</v>
      </c>
      <c r="K637">
        <v>0</v>
      </c>
      <c r="L637">
        <v>0</v>
      </c>
      <c r="M637">
        <v>1</v>
      </c>
      <c r="N637" t="s">
        <v>1285</v>
      </c>
      <c r="O637" t="s">
        <v>1367</v>
      </c>
    </row>
    <row r="638" spans="1:15" x14ac:dyDescent="0.35">
      <c r="A638">
        <v>164</v>
      </c>
      <c r="B638" t="s">
        <v>43</v>
      </c>
      <c r="C638">
        <v>0</v>
      </c>
      <c r="D638" t="s">
        <v>1220</v>
      </c>
      <c r="E638" t="s">
        <v>418</v>
      </c>
      <c r="F638" t="b">
        <v>0</v>
      </c>
      <c r="G638">
        <v>0</v>
      </c>
      <c r="I638" s="13"/>
      <c r="K638">
        <v>0</v>
      </c>
      <c r="L638">
        <v>0</v>
      </c>
      <c r="M638">
        <v>1</v>
      </c>
      <c r="N638" t="s">
        <v>1286</v>
      </c>
      <c r="O638" t="s">
        <v>1368</v>
      </c>
    </row>
    <row r="639" spans="1:15" x14ac:dyDescent="0.35">
      <c r="A639">
        <v>164</v>
      </c>
      <c r="B639" t="s">
        <v>43</v>
      </c>
      <c r="C639">
        <v>0</v>
      </c>
      <c r="D639" t="s">
        <v>1220</v>
      </c>
      <c r="E639" t="s">
        <v>418</v>
      </c>
      <c r="F639" t="b">
        <v>0</v>
      </c>
      <c r="G639">
        <v>1</v>
      </c>
      <c r="I639" s="13"/>
      <c r="K639">
        <v>0</v>
      </c>
      <c r="L639">
        <v>0</v>
      </c>
      <c r="M639">
        <v>1</v>
      </c>
      <c r="N639" t="s">
        <v>1287</v>
      </c>
      <c r="O639" t="s">
        <v>1369</v>
      </c>
    </row>
    <row r="640" spans="1:15" x14ac:dyDescent="0.35">
      <c r="A640">
        <v>164</v>
      </c>
      <c r="B640" t="s">
        <v>43</v>
      </c>
      <c r="C640">
        <v>0</v>
      </c>
      <c r="D640" t="s">
        <v>1220</v>
      </c>
      <c r="E640" t="s">
        <v>418</v>
      </c>
      <c r="F640" t="b">
        <v>1</v>
      </c>
      <c r="G640">
        <v>0</v>
      </c>
      <c r="H640" t="s">
        <v>1395</v>
      </c>
      <c r="I640" s="13">
        <v>46220</v>
      </c>
      <c r="K640">
        <v>0</v>
      </c>
      <c r="L640">
        <v>0</v>
      </c>
      <c r="M640">
        <v>1</v>
      </c>
      <c r="N640" t="s">
        <v>1284</v>
      </c>
      <c r="O640" t="s">
        <v>1366</v>
      </c>
    </row>
    <row r="641" spans="1:15" x14ac:dyDescent="0.35">
      <c r="A641">
        <v>165</v>
      </c>
      <c r="B641" t="s">
        <v>43</v>
      </c>
      <c r="C641">
        <v>0</v>
      </c>
      <c r="D641" t="s">
        <v>1220</v>
      </c>
      <c r="E641" t="s">
        <v>419</v>
      </c>
      <c r="F641" t="b">
        <v>0</v>
      </c>
      <c r="G641">
        <v>1</v>
      </c>
      <c r="I641" s="13"/>
      <c r="K641">
        <v>0</v>
      </c>
      <c r="L641">
        <v>0</v>
      </c>
      <c r="M641">
        <v>3</v>
      </c>
      <c r="N641" t="s">
        <v>1287</v>
      </c>
      <c r="O641" t="s">
        <v>1369</v>
      </c>
    </row>
    <row r="642" spans="1:15" x14ac:dyDescent="0.35">
      <c r="A642">
        <v>165</v>
      </c>
      <c r="B642" t="s">
        <v>43</v>
      </c>
      <c r="C642">
        <v>0</v>
      </c>
      <c r="D642" t="s">
        <v>1220</v>
      </c>
      <c r="E642" t="s">
        <v>419</v>
      </c>
      <c r="F642" t="b">
        <v>1</v>
      </c>
      <c r="G642">
        <v>0</v>
      </c>
      <c r="H642" t="s">
        <v>1395</v>
      </c>
      <c r="I642" s="13">
        <v>46220</v>
      </c>
      <c r="K642">
        <v>0</v>
      </c>
      <c r="L642">
        <v>0</v>
      </c>
      <c r="M642">
        <v>3</v>
      </c>
      <c r="N642" t="s">
        <v>1284</v>
      </c>
      <c r="O642" t="s">
        <v>1366</v>
      </c>
    </row>
    <row r="643" spans="1:15" x14ac:dyDescent="0.35">
      <c r="A643">
        <v>165</v>
      </c>
      <c r="B643" t="s">
        <v>43</v>
      </c>
      <c r="C643">
        <v>6</v>
      </c>
      <c r="D643" t="s">
        <v>1220</v>
      </c>
      <c r="E643" t="s">
        <v>419</v>
      </c>
      <c r="F643" t="b">
        <v>1</v>
      </c>
      <c r="G643">
        <v>1</v>
      </c>
      <c r="H643" t="s">
        <v>1395</v>
      </c>
      <c r="I643" s="13">
        <v>46218</v>
      </c>
      <c r="K643">
        <v>4666667</v>
      </c>
      <c r="L643">
        <v>150000000</v>
      </c>
      <c r="M643">
        <v>3</v>
      </c>
      <c r="N643" t="s">
        <v>1285</v>
      </c>
      <c r="O643" t="s">
        <v>1367</v>
      </c>
    </row>
    <row r="644" spans="1:15" x14ac:dyDescent="0.35">
      <c r="A644">
        <v>165</v>
      </c>
      <c r="B644" t="s">
        <v>43</v>
      </c>
      <c r="C644">
        <v>0</v>
      </c>
      <c r="D644" t="s">
        <v>1220</v>
      </c>
      <c r="E644" t="s">
        <v>419</v>
      </c>
      <c r="F644" t="b">
        <v>0</v>
      </c>
      <c r="G644">
        <v>1</v>
      </c>
      <c r="I644" s="13"/>
      <c r="K644">
        <v>0</v>
      </c>
      <c r="L644">
        <v>0</v>
      </c>
      <c r="M644">
        <v>3</v>
      </c>
      <c r="N644" t="s">
        <v>1286</v>
      </c>
      <c r="O644" t="s">
        <v>1368</v>
      </c>
    </row>
    <row r="645" spans="1:15" x14ac:dyDescent="0.35">
      <c r="A645">
        <v>166</v>
      </c>
      <c r="B645" t="s">
        <v>43</v>
      </c>
      <c r="C645">
        <v>0</v>
      </c>
      <c r="D645" t="s">
        <v>1220</v>
      </c>
      <c r="E645" t="s">
        <v>418</v>
      </c>
      <c r="F645" t="b">
        <v>1</v>
      </c>
      <c r="G645">
        <v>87</v>
      </c>
      <c r="H645" t="s">
        <v>1395</v>
      </c>
      <c r="I645" s="13">
        <v>46220</v>
      </c>
      <c r="K645">
        <v>0</v>
      </c>
      <c r="L645">
        <v>0</v>
      </c>
      <c r="M645">
        <v>350</v>
      </c>
      <c r="N645" t="s">
        <v>1284</v>
      </c>
      <c r="O645" t="s">
        <v>1366</v>
      </c>
    </row>
    <row r="646" spans="1:15" x14ac:dyDescent="0.35">
      <c r="A646">
        <v>166</v>
      </c>
      <c r="B646" t="s">
        <v>43</v>
      </c>
      <c r="C646">
        <v>530</v>
      </c>
      <c r="D646" t="s">
        <v>1220</v>
      </c>
      <c r="E646" t="s">
        <v>418</v>
      </c>
      <c r="F646" t="b">
        <v>1</v>
      </c>
      <c r="G646">
        <v>87</v>
      </c>
      <c r="H646" t="s">
        <v>1395</v>
      </c>
      <c r="I646" s="13">
        <v>46218</v>
      </c>
      <c r="K646">
        <v>0</v>
      </c>
      <c r="L646">
        <v>0</v>
      </c>
      <c r="M646">
        <v>350</v>
      </c>
      <c r="N646" t="s">
        <v>1285</v>
      </c>
      <c r="O646" t="s">
        <v>1367</v>
      </c>
    </row>
    <row r="647" spans="1:15" x14ac:dyDescent="0.35">
      <c r="A647">
        <v>166</v>
      </c>
      <c r="B647" t="s">
        <v>43</v>
      </c>
      <c r="C647">
        <v>0</v>
      </c>
      <c r="D647" t="s">
        <v>1220</v>
      </c>
      <c r="E647" t="s">
        <v>418</v>
      </c>
      <c r="F647" t="b">
        <v>0</v>
      </c>
      <c r="G647">
        <v>88</v>
      </c>
      <c r="I647" s="13"/>
      <c r="K647">
        <v>0</v>
      </c>
      <c r="L647">
        <v>0</v>
      </c>
      <c r="M647">
        <v>350</v>
      </c>
      <c r="N647" t="s">
        <v>1286</v>
      </c>
      <c r="O647" t="s">
        <v>1368</v>
      </c>
    </row>
    <row r="648" spans="1:15" x14ac:dyDescent="0.35">
      <c r="A648">
        <v>166</v>
      </c>
      <c r="B648" t="s">
        <v>43</v>
      </c>
      <c r="C648">
        <v>0</v>
      </c>
      <c r="D648" t="s">
        <v>1220</v>
      </c>
      <c r="E648" t="s">
        <v>418</v>
      </c>
      <c r="F648" t="b">
        <v>0</v>
      </c>
      <c r="G648">
        <v>88</v>
      </c>
      <c r="I648" s="13"/>
      <c r="K648">
        <v>0</v>
      </c>
      <c r="L648">
        <v>0</v>
      </c>
      <c r="M648">
        <v>350</v>
      </c>
      <c r="N648" t="s">
        <v>1287</v>
      </c>
      <c r="O648" t="s">
        <v>1369</v>
      </c>
    </row>
    <row r="649" spans="1:15" x14ac:dyDescent="0.35">
      <c r="A649">
        <v>167</v>
      </c>
      <c r="B649" t="s">
        <v>43</v>
      </c>
      <c r="C649">
        <v>0</v>
      </c>
      <c r="D649" t="s">
        <v>1220</v>
      </c>
      <c r="E649" t="s">
        <v>419</v>
      </c>
      <c r="F649" t="b">
        <v>1</v>
      </c>
      <c r="G649">
        <v>0</v>
      </c>
      <c r="H649" t="s">
        <v>1395</v>
      </c>
      <c r="I649" s="13">
        <v>46220</v>
      </c>
      <c r="K649">
        <v>0</v>
      </c>
      <c r="L649">
        <v>0</v>
      </c>
      <c r="M649">
        <v>1</v>
      </c>
      <c r="N649" t="s">
        <v>1284</v>
      </c>
      <c r="O649" t="s">
        <v>1366</v>
      </c>
    </row>
    <row r="650" spans="1:15" x14ac:dyDescent="0.35">
      <c r="A650">
        <v>167</v>
      </c>
      <c r="B650" t="s">
        <v>43</v>
      </c>
      <c r="C650">
        <v>3</v>
      </c>
      <c r="D650" t="s">
        <v>1220</v>
      </c>
      <c r="E650" t="s">
        <v>419</v>
      </c>
      <c r="F650" t="b">
        <v>1</v>
      </c>
      <c r="G650">
        <v>0</v>
      </c>
      <c r="H650" t="s">
        <v>1395</v>
      </c>
      <c r="I650" s="13">
        <v>46218</v>
      </c>
      <c r="K650">
        <v>0</v>
      </c>
      <c r="L650">
        <v>0</v>
      </c>
      <c r="M650">
        <v>1</v>
      </c>
      <c r="N650" t="s">
        <v>1285</v>
      </c>
      <c r="O650" t="s">
        <v>1367</v>
      </c>
    </row>
    <row r="651" spans="1:15" x14ac:dyDescent="0.35">
      <c r="A651">
        <v>167</v>
      </c>
      <c r="B651" t="s">
        <v>43</v>
      </c>
      <c r="C651">
        <v>0</v>
      </c>
      <c r="D651" t="s">
        <v>1220</v>
      </c>
      <c r="E651" t="s">
        <v>419</v>
      </c>
      <c r="F651" t="b">
        <v>0</v>
      </c>
      <c r="G651">
        <v>0</v>
      </c>
      <c r="I651" s="13"/>
      <c r="K651">
        <v>0</v>
      </c>
      <c r="L651">
        <v>0</v>
      </c>
      <c r="M651">
        <v>1</v>
      </c>
      <c r="N651" t="s">
        <v>1286</v>
      </c>
      <c r="O651" t="s">
        <v>1368</v>
      </c>
    </row>
    <row r="652" spans="1:15" x14ac:dyDescent="0.35">
      <c r="A652">
        <v>167</v>
      </c>
      <c r="B652" t="s">
        <v>43</v>
      </c>
      <c r="C652">
        <v>0</v>
      </c>
      <c r="D652" t="s">
        <v>1220</v>
      </c>
      <c r="E652" t="s">
        <v>419</v>
      </c>
      <c r="F652" t="b">
        <v>0</v>
      </c>
      <c r="G652">
        <v>1</v>
      </c>
      <c r="I652" s="13"/>
      <c r="K652">
        <v>0</v>
      </c>
      <c r="L652">
        <v>0</v>
      </c>
      <c r="M652">
        <v>1</v>
      </c>
      <c r="N652" t="s">
        <v>1287</v>
      </c>
      <c r="O652" t="s">
        <v>1369</v>
      </c>
    </row>
    <row r="653" spans="1:15" x14ac:dyDescent="0.35">
      <c r="A653">
        <v>168</v>
      </c>
      <c r="B653" t="s">
        <v>43</v>
      </c>
      <c r="C653">
        <v>0</v>
      </c>
      <c r="D653" t="s">
        <v>1220</v>
      </c>
      <c r="E653" t="s">
        <v>420</v>
      </c>
      <c r="F653" t="b">
        <v>0</v>
      </c>
      <c r="G653">
        <v>1</v>
      </c>
      <c r="I653" s="13"/>
      <c r="K653">
        <v>0</v>
      </c>
      <c r="L653">
        <v>0</v>
      </c>
      <c r="M653">
        <v>2</v>
      </c>
      <c r="N653" t="s">
        <v>1287</v>
      </c>
      <c r="O653" t="s">
        <v>1369</v>
      </c>
    </row>
    <row r="654" spans="1:15" x14ac:dyDescent="0.35">
      <c r="A654">
        <v>168</v>
      </c>
      <c r="B654" t="s">
        <v>43</v>
      </c>
      <c r="C654">
        <v>0</v>
      </c>
      <c r="D654" t="s">
        <v>1220</v>
      </c>
      <c r="E654" t="s">
        <v>420</v>
      </c>
      <c r="F654" t="b">
        <v>0</v>
      </c>
      <c r="G654">
        <v>1</v>
      </c>
      <c r="I654" s="13"/>
      <c r="K654">
        <v>0</v>
      </c>
      <c r="L654">
        <v>0</v>
      </c>
      <c r="M654">
        <v>2</v>
      </c>
      <c r="N654" t="s">
        <v>1286</v>
      </c>
      <c r="O654" t="s">
        <v>1368</v>
      </c>
    </row>
    <row r="655" spans="1:15" x14ac:dyDescent="0.35">
      <c r="A655">
        <v>168</v>
      </c>
      <c r="B655" t="s">
        <v>43</v>
      </c>
      <c r="C655">
        <v>0</v>
      </c>
      <c r="D655" t="s">
        <v>1220</v>
      </c>
      <c r="E655" t="s">
        <v>420</v>
      </c>
      <c r="F655" t="b">
        <v>1</v>
      </c>
      <c r="G655">
        <v>0</v>
      </c>
      <c r="H655" t="s">
        <v>1395</v>
      </c>
      <c r="I655" s="13">
        <v>46220</v>
      </c>
      <c r="K655">
        <v>0</v>
      </c>
      <c r="L655">
        <v>0</v>
      </c>
      <c r="M655">
        <v>2</v>
      </c>
      <c r="N655" t="s">
        <v>1284</v>
      </c>
      <c r="O655" t="s">
        <v>1366</v>
      </c>
    </row>
    <row r="656" spans="1:15" x14ac:dyDescent="0.35">
      <c r="A656">
        <v>168</v>
      </c>
      <c r="B656" t="s">
        <v>43</v>
      </c>
      <c r="C656">
        <v>1</v>
      </c>
      <c r="D656" t="s">
        <v>1220</v>
      </c>
      <c r="E656" t="s">
        <v>420</v>
      </c>
      <c r="F656" t="b">
        <v>1</v>
      </c>
      <c r="G656">
        <v>0</v>
      </c>
      <c r="H656" t="s">
        <v>1395</v>
      </c>
      <c r="I656" s="13">
        <v>46218</v>
      </c>
      <c r="K656">
        <v>4666667</v>
      </c>
      <c r="L656">
        <v>12896386</v>
      </c>
      <c r="M656">
        <v>2</v>
      </c>
      <c r="N656" t="s">
        <v>1285</v>
      </c>
      <c r="O656" t="s">
        <v>1367</v>
      </c>
    </row>
    <row r="657" spans="1:15" x14ac:dyDescent="0.35">
      <c r="A657">
        <v>169</v>
      </c>
      <c r="B657" t="s">
        <v>43</v>
      </c>
      <c r="C657">
        <v>0</v>
      </c>
      <c r="D657" t="s">
        <v>1220</v>
      </c>
      <c r="E657" t="s">
        <v>420</v>
      </c>
      <c r="F657" t="b">
        <v>0</v>
      </c>
      <c r="G657">
        <v>50</v>
      </c>
      <c r="I657" s="13"/>
      <c r="K657">
        <v>0</v>
      </c>
      <c r="L657">
        <v>0</v>
      </c>
      <c r="M657">
        <v>200</v>
      </c>
      <c r="N657" t="s">
        <v>1287</v>
      </c>
      <c r="O657" t="s">
        <v>1369</v>
      </c>
    </row>
    <row r="658" spans="1:15" x14ac:dyDescent="0.35">
      <c r="A658">
        <v>169</v>
      </c>
      <c r="B658" t="s">
        <v>43</v>
      </c>
      <c r="C658">
        <v>0</v>
      </c>
      <c r="D658" t="s">
        <v>1220</v>
      </c>
      <c r="E658" t="s">
        <v>420</v>
      </c>
      <c r="F658" t="b">
        <v>1</v>
      </c>
      <c r="G658">
        <v>50</v>
      </c>
      <c r="H658" t="s">
        <v>1395</v>
      </c>
      <c r="I658" s="13">
        <v>46220</v>
      </c>
      <c r="K658">
        <v>0</v>
      </c>
      <c r="L658">
        <v>0</v>
      </c>
      <c r="M658">
        <v>200</v>
      </c>
      <c r="N658" t="s">
        <v>1284</v>
      </c>
      <c r="O658" t="s">
        <v>1366</v>
      </c>
    </row>
    <row r="659" spans="1:15" x14ac:dyDescent="0.35">
      <c r="A659">
        <v>169</v>
      </c>
      <c r="B659" t="s">
        <v>43</v>
      </c>
      <c r="C659">
        <v>0</v>
      </c>
      <c r="D659" t="s">
        <v>1220</v>
      </c>
      <c r="E659" t="s">
        <v>420</v>
      </c>
      <c r="F659" t="b">
        <v>0</v>
      </c>
      <c r="G659">
        <v>50</v>
      </c>
      <c r="I659" s="13"/>
      <c r="K659">
        <v>0</v>
      </c>
      <c r="L659">
        <v>0</v>
      </c>
      <c r="M659">
        <v>200</v>
      </c>
      <c r="N659" t="s">
        <v>1286</v>
      </c>
      <c r="O659" t="s">
        <v>1368</v>
      </c>
    </row>
    <row r="660" spans="1:15" x14ac:dyDescent="0.35">
      <c r="A660">
        <v>169</v>
      </c>
      <c r="B660" t="s">
        <v>43</v>
      </c>
      <c r="C660">
        <v>45</v>
      </c>
      <c r="D660" t="s">
        <v>1220</v>
      </c>
      <c r="E660" t="s">
        <v>420</v>
      </c>
      <c r="F660" t="b">
        <v>1</v>
      </c>
      <c r="G660">
        <v>50</v>
      </c>
      <c r="H660" t="s">
        <v>1395</v>
      </c>
      <c r="I660" s="13">
        <v>46218</v>
      </c>
      <c r="K660">
        <v>0</v>
      </c>
      <c r="L660">
        <v>12896386</v>
      </c>
      <c r="M660">
        <v>200</v>
      </c>
      <c r="N660" t="s">
        <v>1285</v>
      </c>
      <c r="O660" t="s">
        <v>1367</v>
      </c>
    </row>
    <row r="661" spans="1:15" x14ac:dyDescent="0.35">
      <c r="A661">
        <v>170</v>
      </c>
      <c r="B661" t="s">
        <v>43</v>
      </c>
      <c r="C661">
        <v>0</v>
      </c>
      <c r="D661" t="s">
        <v>1220</v>
      </c>
      <c r="E661" t="s">
        <v>418</v>
      </c>
      <c r="F661" t="b">
        <v>1</v>
      </c>
      <c r="G661">
        <v>237</v>
      </c>
      <c r="H661" t="s">
        <v>1395</v>
      </c>
      <c r="I661" s="13">
        <v>46220</v>
      </c>
      <c r="K661">
        <v>0</v>
      </c>
      <c r="L661">
        <v>0</v>
      </c>
      <c r="M661">
        <v>950</v>
      </c>
      <c r="N661" t="s">
        <v>1285</v>
      </c>
      <c r="O661" t="s">
        <v>1367</v>
      </c>
    </row>
    <row r="662" spans="1:15" x14ac:dyDescent="0.35">
      <c r="A662">
        <v>170</v>
      </c>
      <c r="B662" t="s">
        <v>43</v>
      </c>
      <c r="C662">
        <v>0</v>
      </c>
      <c r="D662" t="s">
        <v>1220</v>
      </c>
      <c r="E662" t="s">
        <v>418</v>
      </c>
      <c r="F662" t="b">
        <v>0</v>
      </c>
      <c r="G662">
        <v>238</v>
      </c>
      <c r="I662" s="13"/>
      <c r="K662">
        <v>0</v>
      </c>
      <c r="L662">
        <v>0</v>
      </c>
      <c r="M662">
        <v>950</v>
      </c>
      <c r="N662" t="s">
        <v>1286</v>
      </c>
      <c r="O662" t="s">
        <v>1368</v>
      </c>
    </row>
    <row r="663" spans="1:15" x14ac:dyDescent="0.35">
      <c r="A663">
        <v>170</v>
      </c>
      <c r="B663" t="s">
        <v>43</v>
      </c>
      <c r="C663">
        <v>0</v>
      </c>
      <c r="D663" t="s">
        <v>1220</v>
      </c>
      <c r="E663" t="s">
        <v>418</v>
      </c>
      <c r="F663" t="b">
        <v>0</v>
      </c>
      <c r="G663">
        <v>238</v>
      </c>
      <c r="I663" s="13"/>
      <c r="K663">
        <v>0</v>
      </c>
      <c r="L663">
        <v>0</v>
      </c>
      <c r="M663">
        <v>950</v>
      </c>
      <c r="N663" t="s">
        <v>1287</v>
      </c>
      <c r="O663" t="s">
        <v>1369</v>
      </c>
    </row>
    <row r="664" spans="1:15" x14ac:dyDescent="0.35">
      <c r="A664">
        <v>170</v>
      </c>
      <c r="B664" t="s">
        <v>43</v>
      </c>
      <c r="C664">
        <v>0</v>
      </c>
      <c r="D664" t="s">
        <v>1220</v>
      </c>
      <c r="E664" t="s">
        <v>418</v>
      </c>
      <c r="F664" t="b">
        <v>1</v>
      </c>
      <c r="G664">
        <v>237</v>
      </c>
      <c r="H664" t="s">
        <v>1395</v>
      </c>
      <c r="I664" s="13">
        <v>46220</v>
      </c>
      <c r="K664">
        <v>0</v>
      </c>
      <c r="L664">
        <v>0</v>
      </c>
      <c r="M664">
        <v>950</v>
      </c>
      <c r="N664" t="s">
        <v>1284</v>
      </c>
      <c r="O664" t="s">
        <v>1366</v>
      </c>
    </row>
    <row r="665" spans="1:15" x14ac:dyDescent="0.35">
      <c r="A665">
        <v>171</v>
      </c>
      <c r="B665" t="s">
        <v>43</v>
      </c>
      <c r="C665">
        <v>0</v>
      </c>
      <c r="D665" t="s">
        <v>1220</v>
      </c>
      <c r="E665" t="s">
        <v>419</v>
      </c>
      <c r="F665" t="b">
        <v>1</v>
      </c>
      <c r="G665">
        <v>1</v>
      </c>
      <c r="H665" t="s">
        <v>1395</v>
      </c>
      <c r="I665" s="13">
        <v>46220</v>
      </c>
      <c r="K665">
        <v>0</v>
      </c>
      <c r="L665">
        <v>0</v>
      </c>
      <c r="M665">
        <v>7</v>
      </c>
      <c r="N665" t="s">
        <v>1284</v>
      </c>
      <c r="O665" t="s">
        <v>1366</v>
      </c>
    </row>
    <row r="666" spans="1:15" x14ac:dyDescent="0.35">
      <c r="A666">
        <v>171</v>
      </c>
      <c r="B666" t="s">
        <v>43</v>
      </c>
      <c r="C666">
        <v>0</v>
      </c>
      <c r="D666" t="s">
        <v>1220</v>
      </c>
      <c r="E666" t="s">
        <v>419</v>
      </c>
      <c r="F666" t="b">
        <v>0</v>
      </c>
      <c r="G666">
        <v>2</v>
      </c>
      <c r="I666" s="13"/>
      <c r="K666">
        <v>0</v>
      </c>
      <c r="L666">
        <v>0</v>
      </c>
      <c r="M666">
        <v>7</v>
      </c>
      <c r="N666" t="s">
        <v>1287</v>
      </c>
      <c r="O666" t="s">
        <v>1369</v>
      </c>
    </row>
    <row r="667" spans="1:15" x14ac:dyDescent="0.35">
      <c r="A667">
        <v>171</v>
      </c>
      <c r="B667" t="s">
        <v>43</v>
      </c>
      <c r="C667">
        <v>5</v>
      </c>
      <c r="D667" t="s">
        <v>1220</v>
      </c>
      <c r="E667" t="s">
        <v>419</v>
      </c>
      <c r="F667" t="b">
        <v>1</v>
      </c>
      <c r="G667">
        <v>2</v>
      </c>
      <c r="H667" t="s">
        <v>1395</v>
      </c>
      <c r="I667" s="13">
        <v>46218</v>
      </c>
      <c r="K667">
        <v>4666667</v>
      </c>
      <c r="L667">
        <v>150000000</v>
      </c>
      <c r="M667">
        <v>7</v>
      </c>
      <c r="N667" t="s">
        <v>1285</v>
      </c>
      <c r="O667" t="s">
        <v>1367</v>
      </c>
    </row>
    <row r="668" spans="1:15" x14ac:dyDescent="0.35">
      <c r="A668">
        <v>171</v>
      </c>
      <c r="B668" t="s">
        <v>43</v>
      </c>
      <c r="C668">
        <v>0</v>
      </c>
      <c r="D668" t="s">
        <v>1220</v>
      </c>
      <c r="E668" t="s">
        <v>419</v>
      </c>
      <c r="F668" t="b">
        <v>0</v>
      </c>
      <c r="G668">
        <v>2</v>
      </c>
      <c r="I668" s="13"/>
      <c r="K668">
        <v>0</v>
      </c>
      <c r="L668">
        <v>0</v>
      </c>
      <c r="M668">
        <v>7</v>
      </c>
      <c r="N668" t="s">
        <v>1286</v>
      </c>
      <c r="O668" t="s">
        <v>1368</v>
      </c>
    </row>
    <row r="669" spans="1:15" x14ac:dyDescent="0.35">
      <c r="A669">
        <v>172</v>
      </c>
      <c r="B669" t="s">
        <v>43</v>
      </c>
      <c r="C669">
        <v>0</v>
      </c>
      <c r="D669" t="s">
        <v>1220</v>
      </c>
      <c r="E669" t="s">
        <v>421</v>
      </c>
      <c r="F669" t="b">
        <v>0</v>
      </c>
      <c r="G669">
        <v>5</v>
      </c>
      <c r="I669" s="13"/>
      <c r="K669">
        <v>0</v>
      </c>
      <c r="L669">
        <v>0</v>
      </c>
      <c r="M669">
        <v>18</v>
      </c>
      <c r="N669" t="s">
        <v>1287</v>
      </c>
      <c r="O669" t="s">
        <v>1369</v>
      </c>
    </row>
    <row r="670" spans="1:15" x14ac:dyDescent="0.35">
      <c r="A670">
        <v>172</v>
      </c>
      <c r="B670" t="s">
        <v>43</v>
      </c>
      <c r="C670">
        <v>0</v>
      </c>
      <c r="D670" t="s">
        <v>1220</v>
      </c>
      <c r="E670" t="s">
        <v>421</v>
      </c>
      <c r="F670" t="b">
        <v>0</v>
      </c>
      <c r="G670">
        <v>5</v>
      </c>
      <c r="I670" s="13"/>
      <c r="K670">
        <v>0</v>
      </c>
      <c r="L670">
        <v>0</v>
      </c>
      <c r="M670">
        <v>18</v>
      </c>
      <c r="N670" t="s">
        <v>1286</v>
      </c>
      <c r="O670" t="s">
        <v>1368</v>
      </c>
    </row>
    <row r="671" spans="1:15" x14ac:dyDescent="0.35">
      <c r="A671">
        <v>172</v>
      </c>
      <c r="B671" t="s">
        <v>43</v>
      </c>
      <c r="C671">
        <v>3</v>
      </c>
      <c r="D671" t="s">
        <v>1220</v>
      </c>
      <c r="E671" t="s">
        <v>421</v>
      </c>
      <c r="F671" t="b">
        <v>1</v>
      </c>
      <c r="G671">
        <v>4</v>
      </c>
      <c r="H671" t="s">
        <v>1395</v>
      </c>
      <c r="I671" s="13">
        <v>46218</v>
      </c>
      <c r="K671">
        <v>0</v>
      </c>
      <c r="L671">
        <v>0</v>
      </c>
      <c r="M671">
        <v>18</v>
      </c>
      <c r="N671" t="s">
        <v>1285</v>
      </c>
      <c r="O671" t="s">
        <v>1367</v>
      </c>
    </row>
    <row r="672" spans="1:15" x14ac:dyDescent="0.35">
      <c r="A672">
        <v>172</v>
      </c>
      <c r="B672" t="s">
        <v>43</v>
      </c>
      <c r="C672">
        <v>3</v>
      </c>
      <c r="D672" t="s">
        <v>1220</v>
      </c>
      <c r="E672" t="s">
        <v>421</v>
      </c>
      <c r="F672" t="b">
        <v>1</v>
      </c>
      <c r="G672">
        <v>4</v>
      </c>
      <c r="H672" t="s">
        <v>1395</v>
      </c>
      <c r="I672" s="13">
        <v>46218</v>
      </c>
      <c r="K672">
        <v>4666667</v>
      </c>
      <c r="L672">
        <v>150211777</v>
      </c>
      <c r="M672">
        <v>18</v>
      </c>
      <c r="N672" t="s">
        <v>1284</v>
      </c>
      <c r="O672" t="s">
        <v>1366</v>
      </c>
    </row>
    <row r="673" spans="1:15" x14ac:dyDescent="0.35">
      <c r="A673">
        <v>173</v>
      </c>
      <c r="B673" t="s">
        <v>1299</v>
      </c>
      <c r="C673">
        <v>0</v>
      </c>
      <c r="D673" t="s">
        <v>1220</v>
      </c>
      <c r="E673" t="s">
        <v>1300</v>
      </c>
      <c r="F673" t="b">
        <v>0</v>
      </c>
      <c r="G673">
        <v>1</v>
      </c>
      <c r="I673" s="13"/>
      <c r="K673">
        <v>0</v>
      </c>
      <c r="L673">
        <v>0</v>
      </c>
      <c r="M673">
        <v>1</v>
      </c>
      <c r="N673" t="s">
        <v>1287</v>
      </c>
      <c r="O673" t="s">
        <v>1369</v>
      </c>
    </row>
    <row r="674" spans="1:15" x14ac:dyDescent="0.35">
      <c r="A674">
        <v>173</v>
      </c>
      <c r="B674" t="s">
        <v>1299</v>
      </c>
      <c r="C674">
        <v>0</v>
      </c>
      <c r="D674" t="s">
        <v>1220</v>
      </c>
      <c r="E674" t="s">
        <v>1300</v>
      </c>
      <c r="F674" t="b">
        <v>0</v>
      </c>
      <c r="G674">
        <v>0</v>
      </c>
      <c r="I674" s="13"/>
      <c r="K674">
        <v>0</v>
      </c>
      <c r="L674">
        <v>0</v>
      </c>
      <c r="M674">
        <v>1</v>
      </c>
      <c r="N674" t="s">
        <v>1286</v>
      </c>
      <c r="O674" t="s">
        <v>1368</v>
      </c>
    </row>
    <row r="675" spans="1:15" x14ac:dyDescent="0.35">
      <c r="A675">
        <v>173</v>
      </c>
      <c r="B675" t="s">
        <v>1299</v>
      </c>
      <c r="C675">
        <v>0</v>
      </c>
      <c r="D675" t="s">
        <v>1220</v>
      </c>
      <c r="E675" t="s">
        <v>1300</v>
      </c>
      <c r="F675" t="b">
        <v>1</v>
      </c>
      <c r="G675">
        <v>0</v>
      </c>
      <c r="H675" t="s">
        <v>1381</v>
      </c>
      <c r="I675" s="13">
        <v>46213</v>
      </c>
      <c r="K675">
        <v>0</v>
      </c>
      <c r="L675">
        <v>192000000</v>
      </c>
      <c r="M675">
        <v>1</v>
      </c>
      <c r="N675" t="s">
        <v>1284</v>
      </c>
      <c r="O675" t="s">
        <v>1366</v>
      </c>
    </row>
    <row r="676" spans="1:15" x14ac:dyDescent="0.35">
      <c r="A676">
        <v>173</v>
      </c>
      <c r="B676" t="s">
        <v>1299</v>
      </c>
      <c r="C676">
        <v>1</v>
      </c>
      <c r="D676" t="s">
        <v>1220</v>
      </c>
      <c r="E676" t="s">
        <v>1300</v>
      </c>
      <c r="F676" t="b">
        <v>1</v>
      </c>
      <c r="G676">
        <v>0</v>
      </c>
      <c r="H676" t="s">
        <v>1381</v>
      </c>
      <c r="I676" s="13">
        <v>46213</v>
      </c>
      <c r="K676">
        <v>7780000</v>
      </c>
      <c r="L676">
        <v>192000000</v>
      </c>
      <c r="M676">
        <v>1</v>
      </c>
      <c r="N676" t="s">
        <v>1285</v>
      </c>
      <c r="O676" t="s">
        <v>1367</v>
      </c>
    </row>
    <row r="677" spans="1:15" x14ac:dyDescent="0.35">
      <c r="A677">
        <v>174</v>
      </c>
      <c r="B677" t="s">
        <v>1299</v>
      </c>
      <c r="C677">
        <v>0</v>
      </c>
      <c r="D677" t="s">
        <v>1220</v>
      </c>
      <c r="E677" t="s">
        <v>1301</v>
      </c>
      <c r="F677" t="b">
        <v>0</v>
      </c>
      <c r="G677">
        <v>2</v>
      </c>
      <c r="I677" s="13"/>
      <c r="K677">
        <v>0</v>
      </c>
      <c r="L677">
        <v>0</v>
      </c>
      <c r="M677">
        <v>6</v>
      </c>
      <c r="N677" t="s">
        <v>1287</v>
      </c>
      <c r="O677" t="s">
        <v>1369</v>
      </c>
    </row>
    <row r="678" spans="1:15" x14ac:dyDescent="0.35">
      <c r="A678">
        <v>174</v>
      </c>
      <c r="B678" t="s">
        <v>1299</v>
      </c>
      <c r="C678">
        <v>0</v>
      </c>
      <c r="D678" t="s">
        <v>1220</v>
      </c>
      <c r="E678" t="s">
        <v>1301</v>
      </c>
      <c r="F678" t="b">
        <v>1</v>
      </c>
      <c r="G678">
        <v>1</v>
      </c>
      <c r="H678" t="s">
        <v>1381</v>
      </c>
      <c r="I678" s="13">
        <v>46213</v>
      </c>
      <c r="K678">
        <v>0</v>
      </c>
      <c r="L678">
        <v>200000000</v>
      </c>
      <c r="M678">
        <v>6</v>
      </c>
      <c r="N678" t="s">
        <v>1284</v>
      </c>
      <c r="O678" t="s">
        <v>1366</v>
      </c>
    </row>
    <row r="679" spans="1:15" x14ac:dyDescent="0.35">
      <c r="A679">
        <v>174</v>
      </c>
      <c r="B679" t="s">
        <v>1299</v>
      </c>
      <c r="C679">
        <v>2</v>
      </c>
      <c r="D679" t="s">
        <v>1220</v>
      </c>
      <c r="E679" t="s">
        <v>1301</v>
      </c>
      <c r="F679" t="b">
        <v>1</v>
      </c>
      <c r="G679">
        <v>1</v>
      </c>
      <c r="H679" t="s">
        <v>1381</v>
      </c>
      <c r="I679" s="13">
        <v>46213</v>
      </c>
      <c r="K679">
        <v>0</v>
      </c>
      <c r="L679">
        <v>200000000</v>
      </c>
      <c r="M679">
        <v>6</v>
      </c>
      <c r="N679" t="s">
        <v>1285</v>
      </c>
      <c r="O679" t="s">
        <v>1367</v>
      </c>
    </row>
    <row r="680" spans="1:15" x14ac:dyDescent="0.35">
      <c r="A680">
        <v>174</v>
      </c>
      <c r="B680" t="s">
        <v>1299</v>
      </c>
      <c r="C680">
        <v>0</v>
      </c>
      <c r="D680" t="s">
        <v>1220</v>
      </c>
      <c r="E680" t="s">
        <v>1301</v>
      </c>
      <c r="F680" t="b">
        <v>0</v>
      </c>
      <c r="G680">
        <v>2</v>
      </c>
      <c r="I680" s="13"/>
      <c r="K680">
        <v>0</v>
      </c>
      <c r="L680">
        <v>0</v>
      </c>
      <c r="M680">
        <v>6</v>
      </c>
      <c r="N680" t="s">
        <v>1286</v>
      </c>
      <c r="O680" t="s">
        <v>1368</v>
      </c>
    </row>
    <row r="681" spans="1:15" x14ac:dyDescent="0.35">
      <c r="A681">
        <v>175</v>
      </c>
      <c r="B681" t="s">
        <v>1299</v>
      </c>
      <c r="C681">
        <v>0</v>
      </c>
      <c r="D681" t="s">
        <v>1220</v>
      </c>
      <c r="E681" t="s">
        <v>1302</v>
      </c>
      <c r="F681" t="b">
        <v>0</v>
      </c>
      <c r="G681">
        <v>1</v>
      </c>
      <c r="I681" s="13"/>
      <c r="K681">
        <v>0</v>
      </c>
      <c r="L681">
        <v>0</v>
      </c>
      <c r="M681">
        <v>2</v>
      </c>
      <c r="N681" t="s">
        <v>1286</v>
      </c>
      <c r="O681" t="s">
        <v>1368</v>
      </c>
    </row>
    <row r="682" spans="1:15" x14ac:dyDescent="0.35">
      <c r="A682">
        <v>175</v>
      </c>
      <c r="B682" t="s">
        <v>1299</v>
      </c>
      <c r="C682">
        <v>0</v>
      </c>
      <c r="D682" t="s">
        <v>1220</v>
      </c>
      <c r="E682" t="s">
        <v>1302</v>
      </c>
      <c r="F682" t="b">
        <v>0</v>
      </c>
      <c r="G682">
        <v>1</v>
      </c>
      <c r="I682" s="13"/>
      <c r="K682">
        <v>0</v>
      </c>
      <c r="L682">
        <v>0</v>
      </c>
      <c r="M682">
        <v>2</v>
      </c>
      <c r="N682" t="s">
        <v>1287</v>
      </c>
      <c r="O682" t="s">
        <v>1369</v>
      </c>
    </row>
    <row r="683" spans="1:15" x14ac:dyDescent="0.35">
      <c r="A683">
        <v>175</v>
      </c>
      <c r="B683" t="s">
        <v>1299</v>
      </c>
      <c r="C683">
        <v>2</v>
      </c>
      <c r="D683" t="s">
        <v>1220</v>
      </c>
      <c r="E683" t="s">
        <v>1302</v>
      </c>
      <c r="F683" t="b">
        <v>1</v>
      </c>
      <c r="G683">
        <v>0</v>
      </c>
      <c r="H683" t="s">
        <v>1381</v>
      </c>
      <c r="I683" s="13">
        <v>46153</v>
      </c>
      <c r="K683">
        <v>0</v>
      </c>
      <c r="L683">
        <v>0</v>
      </c>
      <c r="M683">
        <v>2</v>
      </c>
      <c r="N683" t="s">
        <v>1284</v>
      </c>
      <c r="O683" t="s">
        <v>1366</v>
      </c>
    </row>
    <row r="684" spans="1:15" x14ac:dyDescent="0.35">
      <c r="A684">
        <v>175</v>
      </c>
      <c r="B684" t="s">
        <v>1299</v>
      </c>
      <c r="C684">
        <v>2</v>
      </c>
      <c r="D684" t="s">
        <v>1220</v>
      </c>
      <c r="E684" t="s">
        <v>1302</v>
      </c>
      <c r="F684" t="b">
        <v>1</v>
      </c>
      <c r="G684">
        <v>0</v>
      </c>
      <c r="H684" t="s">
        <v>1381</v>
      </c>
      <c r="I684" s="13">
        <v>46213</v>
      </c>
      <c r="K684">
        <v>0</v>
      </c>
      <c r="L684">
        <v>0</v>
      </c>
      <c r="M684">
        <v>2</v>
      </c>
      <c r="N684" t="s">
        <v>1285</v>
      </c>
      <c r="O684" t="s">
        <v>1367</v>
      </c>
    </row>
    <row r="685" spans="1:15" x14ac:dyDescent="0.35">
      <c r="A685">
        <v>176</v>
      </c>
      <c r="B685" t="s">
        <v>1299</v>
      </c>
      <c r="C685">
        <v>29</v>
      </c>
      <c r="D685" t="s">
        <v>1220</v>
      </c>
      <c r="E685" t="s">
        <v>425</v>
      </c>
      <c r="F685" t="b">
        <v>1</v>
      </c>
      <c r="G685">
        <v>25</v>
      </c>
      <c r="H685" t="s">
        <v>1381</v>
      </c>
      <c r="I685" s="13">
        <v>46213</v>
      </c>
      <c r="K685">
        <v>285000000</v>
      </c>
      <c r="L685">
        <v>375000000</v>
      </c>
      <c r="M685">
        <v>100</v>
      </c>
      <c r="N685" t="s">
        <v>1285</v>
      </c>
      <c r="O685" t="s">
        <v>1367</v>
      </c>
    </row>
    <row r="686" spans="1:15" x14ac:dyDescent="0.35">
      <c r="A686">
        <v>176</v>
      </c>
      <c r="B686" t="s">
        <v>1299</v>
      </c>
      <c r="C686">
        <v>0</v>
      </c>
      <c r="D686" t="s">
        <v>1220</v>
      </c>
      <c r="E686" t="s">
        <v>425</v>
      </c>
      <c r="F686" t="b">
        <v>0</v>
      </c>
      <c r="G686">
        <v>25</v>
      </c>
      <c r="I686" s="13"/>
      <c r="K686">
        <v>0</v>
      </c>
      <c r="L686">
        <v>0</v>
      </c>
      <c r="M686">
        <v>100</v>
      </c>
      <c r="N686" t="s">
        <v>1286</v>
      </c>
      <c r="O686" t="s">
        <v>1368</v>
      </c>
    </row>
    <row r="687" spans="1:15" x14ac:dyDescent="0.35">
      <c r="A687">
        <v>176</v>
      </c>
      <c r="B687" t="s">
        <v>1299</v>
      </c>
      <c r="C687">
        <v>0</v>
      </c>
      <c r="D687" t="s">
        <v>1220</v>
      </c>
      <c r="E687" t="s">
        <v>425</v>
      </c>
      <c r="F687" t="b">
        <v>0</v>
      </c>
      <c r="G687">
        <v>25</v>
      </c>
      <c r="I687" s="13"/>
      <c r="K687">
        <v>0</v>
      </c>
      <c r="L687">
        <v>0</v>
      </c>
      <c r="M687">
        <v>100</v>
      </c>
      <c r="N687" t="s">
        <v>1287</v>
      </c>
      <c r="O687" t="s">
        <v>1369</v>
      </c>
    </row>
    <row r="688" spans="1:15" x14ac:dyDescent="0.35">
      <c r="A688">
        <v>176</v>
      </c>
      <c r="B688" t="s">
        <v>1299</v>
      </c>
      <c r="C688">
        <v>33</v>
      </c>
      <c r="D688" t="s">
        <v>1220</v>
      </c>
      <c r="E688" t="s">
        <v>425</v>
      </c>
      <c r="F688" t="b">
        <v>1</v>
      </c>
      <c r="G688">
        <v>25</v>
      </c>
      <c r="H688" t="s">
        <v>1381</v>
      </c>
      <c r="I688" s="13">
        <v>46153</v>
      </c>
      <c r="K688">
        <v>285000000</v>
      </c>
      <c r="L688">
        <v>375000000</v>
      </c>
      <c r="M688">
        <v>100</v>
      </c>
      <c r="N688" t="s">
        <v>1284</v>
      </c>
      <c r="O688" t="s">
        <v>1366</v>
      </c>
    </row>
    <row r="689" spans="1:15" x14ac:dyDescent="0.35">
      <c r="A689">
        <v>177</v>
      </c>
      <c r="B689" t="s">
        <v>1299</v>
      </c>
      <c r="C689">
        <v>0</v>
      </c>
      <c r="D689" t="s">
        <v>1220</v>
      </c>
      <c r="E689" t="s">
        <v>426</v>
      </c>
      <c r="F689" t="b">
        <v>0</v>
      </c>
      <c r="G689">
        <v>4</v>
      </c>
      <c r="I689" s="13"/>
      <c r="K689">
        <v>0</v>
      </c>
      <c r="L689">
        <v>0</v>
      </c>
      <c r="M689">
        <v>15</v>
      </c>
      <c r="N689" t="s">
        <v>1287</v>
      </c>
      <c r="O689" t="s">
        <v>1369</v>
      </c>
    </row>
    <row r="690" spans="1:15" x14ac:dyDescent="0.35">
      <c r="A690">
        <v>177</v>
      </c>
      <c r="B690" t="s">
        <v>1299</v>
      </c>
      <c r="C690">
        <v>5</v>
      </c>
      <c r="D690" t="s">
        <v>1220</v>
      </c>
      <c r="E690" t="s">
        <v>426</v>
      </c>
      <c r="F690" t="b">
        <v>1</v>
      </c>
      <c r="G690">
        <v>4</v>
      </c>
      <c r="H690" t="s">
        <v>1381</v>
      </c>
      <c r="I690" s="13">
        <v>46213</v>
      </c>
      <c r="K690">
        <v>0</v>
      </c>
      <c r="L690">
        <v>160000000</v>
      </c>
      <c r="M690">
        <v>15</v>
      </c>
      <c r="N690" t="s">
        <v>1285</v>
      </c>
      <c r="O690" t="s">
        <v>1367</v>
      </c>
    </row>
    <row r="691" spans="1:15" x14ac:dyDescent="0.35">
      <c r="A691">
        <v>177</v>
      </c>
      <c r="B691" t="s">
        <v>1299</v>
      </c>
      <c r="C691">
        <v>1</v>
      </c>
      <c r="D691" t="s">
        <v>1220</v>
      </c>
      <c r="E691" t="s">
        <v>426</v>
      </c>
      <c r="F691" t="b">
        <v>1</v>
      </c>
      <c r="G691">
        <v>3</v>
      </c>
      <c r="H691" t="s">
        <v>1381</v>
      </c>
      <c r="I691" s="13">
        <v>46153</v>
      </c>
      <c r="K691">
        <v>0</v>
      </c>
      <c r="L691">
        <v>160000000</v>
      </c>
      <c r="M691">
        <v>15</v>
      </c>
      <c r="N691" t="s">
        <v>1284</v>
      </c>
      <c r="O691" t="s">
        <v>1366</v>
      </c>
    </row>
    <row r="692" spans="1:15" x14ac:dyDescent="0.35">
      <c r="A692">
        <v>177</v>
      </c>
      <c r="B692" t="s">
        <v>1299</v>
      </c>
      <c r="C692">
        <v>0</v>
      </c>
      <c r="D692" t="s">
        <v>1220</v>
      </c>
      <c r="E692" t="s">
        <v>426</v>
      </c>
      <c r="F692" t="b">
        <v>0</v>
      </c>
      <c r="G692">
        <v>4</v>
      </c>
      <c r="I692" s="13"/>
      <c r="K692">
        <v>0</v>
      </c>
      <c r="L692">
        <v>0</v>
      </c>
      <c r="M692">
        <v>15</v>
      </c>
      <c r="N692" t="s">
        <v>1286</v>
      </c>
      <c r="O692" t="s">
        <v>1368</v>
      </c>
    </row>
    <row r="693" spans="1:15" x14ac:dyDescent="0.35">
      <c r="A693">
        <v>178</v>
      </c>
      <c r="B693" t="s">
        <v>1299</v>
      </c>
      <c r="C693">
        <v>0</v>
      </c>
      <c r="D693" t="s">
        <v>1220</v>
      </c>
      <c r="E693" t="s">
        <v>427</v>
      </c>
      <c r="F693" t="b">
        <v>0</v>
      </c>
      <c r="G693">
        <v>0</v>
      </c>
      <c r="I693" s="13"/>
      <c r="K693">
        <v>0</v>
      </c>
      <c r="L693">
        <v>0</v>
      </c>
      <c r="M693">
        <v>1</v>
      </c>
      <c r="N693" t="s">
        <v>1284</v>
      </c>
      <c r="O693" t="s">
        <v>1366</v>
      </c>
    </row>
    <row r="694" spans="1:15" x14ac:dyDescent="0.35">
      <c r="A694">
        <v>178</v>
      </c>
      <c r="B694" t="s">
        <v>1299</v>
      </c>
      <c r="C694">
        <v>0</v>
      </c>
      <c r="D694" t="s">
        <v>1220</v>
      </c>
      <c r="E694" t="s">
        <v>427</v>
      </c>
      <c r="F694" t="b">
        <v>0</v>
      </c>
      <c r="G694">
        <v>0</v>
      </c>
      <c r="I694" s="13"/>
      <c r="K694">
        <v>0</v>
      </c>
      <c r="L694">
        <v>0</v>
      </c>
      <c r="M694">
        <v>1</v>
      </c>
      <c r="N694" t="s">
        <v>1286</v>
      </c>
      <c r="O694" t="s">
        <v>1368</v>
      </c>
    </row>
    <row r="695" spans="1:15" x14ac:dyDescent="0.35">
      <c r="A695">
        <v>178</v>
      </c>
      <c r="B695" t="s">
        <v>1299</v>
      </c>
      <c r="C695">
        <v>0</v>
      </c>
      <c r="D695" t="s">
        <v>1220</v>
      </c>
      <c r="E695" t="s">
        <v>427</v>
      </c>
      <c r="F695" t="b">
        <v>0</v>
      </c>
      <c r="G695">
        <v>0</v>
      </c>
      <c r="I695" s="13"/>
      <c r="K695">
        <v>0</v>
      </c>
      <c r="L695">
        <v>0</v>
      </c>
      <c r="M695">
        <v>1</v>
      </c>
      <c r="N695" t="s">
        <v>1285</v>
      </c>
      <c r="O695" t="s">
        <v>1367</v>
      </c>
    </row>
    <row r="696" spans="1:15" x14ac:dyDescent="0.35">
      <c r="A696">
        <v>178</v>
      </c>
      <c r="B696" t="s">
        <v>1299</v>
      </c>
      <c r="C696">
        <v>0</v>
      </c>
      <c r="D696" t="s">
        <v>1220</v>
      </c>
      <c r="E696" t="s">
        <v>427</v>
      </c>
      <c r="F696" t="b">
        <v>0</v>
      </c>
      <c r="G696">
        <v>1</v>
      </c>
      <c r="I696" s="13"/>
      <c r="K696">
        <v>0</v>
      </c>
      <c r="L696">
        <v>0</v>
      </c>
      <c r="M696">
        <v>1</v>
      </c>
      <c r="N696" t="s">
        <v>1287</v>
      </c>
      <c r="O696" t="s">
        <v>1369</v>
      </c>
    </row>
    <row r="697" spans="1:15" x14ac:dyDescent="0.35">
      <c r="A697">
        <v>179</v>
      </c>
      <c r="B697" t="s">
        <v>1299</v>
      </c>
      <c r="C697">
        <v>5</v>
      </c>
      <c r="D697" t="s">
        <v>1220</v>
      </c>
      <c r="E697" t="s">
        <v>428</v>
      </c>
      <c r="F697" t="b">
        <v>1</v>
      </c>
      <c r="G697">
        <v>3</v>
      </c>
      <c r="H697" t="s">
        <v>1381</v>
      </c>
      <c r="I697" s="13">
        <v>46153</v>
      </c>
      <c r="K697">
        <v>145000000</v>
      </c>
      <c r="L697">
        <v>180000000</v>
      </c>
      <c r="M697">
        <v>15</v>
      </c>
      <c r="N697" t="s">
        <v>1284</v>
      </c>
      <c r="O697" t="s">
        <v>1366</v>
      </c>
    </row>
    <row r="698" spans="1:15" x14ac:dyDescent="0.35">
      <c r="A698">
        <v>179</v>
      </c>
      <c r="B698" t="s">
        <v>1299</v>
      </c>
      <c r="C698">
        <v>10</v>
      </c>
      <c r="D698" t="s">
        <v>1220</v>
      </c>
      <c r="E698" t="s">
        <v>428</v>
      </c>
      <c r="F698" t="b">
        <v>1</v>
      </c>
      <c r="G698">
        <v>4</v>
      </c>
      <c r="H698" t="s">
        <v>1381</v>
      </c>
      <c r="I698" s="13">
        <v>46213</v>
      </c>
      <c r="K698">
        <v>155000000</v>
      </c>
      <c r="L698">
        <v>180000000</v>
      </c>
      <c r="M698">
        <v>15</v>
      </c>
      <c r="N698" t="s">
        <v>1285</v>
      </c>
      <c r="O698" t="s">
        <v>1367</v>
      </c>
    </row>
    <row r="699" spans="1:15" x14ac:dyDescent="0.35">
      <c r="A699">
        <v>179</v>
      </c>
      <c r="B699" t="s">
        <v>1299</v>
      </c>
      <c r="C699">
        <v>0</v>
      </c>
      <c r="D699" t="s">
        <v>1220</v>
      </c>
      <c r="E699" t="s">
        <v>428</v>
      </c>
      <c r="F699" t="b">
        <v>0</v>
      </c>
      <c r="G699">
        <v>4</v>
      </c>
      <c r="I699" s="13"/>
      <c r="K699">
        <v>0</v>
      </c>
      <c r="L699">
        <v>0</v>
      </c>
      <c r="M699">
        <v>15</v>
      </c>
      <c r="N699" t="s">
        <v>1286</v>
      </c>
      <c r="O699" t="s">
        <v>1368</v>
      </c>
    </row>
    <row r="700" spans="1:15" x14ac:dyDescent="0.35">
      <c r="A700">
        <v>179</v>
      </c>
      <c r="B700" t="s">
        <v>1299</v>
      </c>
      <c r="C700">
        <v>0</v>
      </c>
      <c r="D700" t="s">
        <v>1220</v>
      </c>
      <c r="E700" t="s">
        <v>428</v>
      </c>
      <c r="F700" t="b">
        <v>0</v>
      </c>
      <c r="G700">
        <v>4</v>
      </c>
      <c r="I700" s="13"/>
      <c r="K700">
        <v>0</v>
      </c>
      <c r="L700">
        <v>0</v>
      </c>
      <c r="M700">
        <v>15</v>
      </c>
      <c r="N700" t="s">
        <v>1287</v>
      </c>
      <c r="O700" t="s">
        <v>1369</v>
      </c>
    </row>
    <row r="701" spans="1:15" x14ac:dyDescent="0.35">
      <c r="A701">
        <v>180</v>
      </c>
      <c r="B701" t="s">
        <v>1299</v>
      </c>
      <c r="C701">
        <v>0</v>
      </c>
      <c r="D701" t="s">
        <v>1220</v>
      </c>
      <c r="E701" t="s">
        <v>429</v>
      </c>
      <c r="F701" t="b">
        <v>0</v>
      </c>
      <c r="G701">
        <v>1</v>
      </c>
      <c r="I701" s="13"/>
      <c r="K701">
        <v>0</v>
      </c>
      <c r="L701">
        <v>0</v>
      </c>
      <c r="M701">
        <v>3</v>
      </c>
      <c r="N701" t="s">
        <v>1287</v>
      </c>
      <c r="O701" t="s">
        <v>1369</v>
      </c>
    </row>
    <row r="702" spans="1:15" x14ac:dyDescent="0.35">
      <c r="A702">
        <v>180</v>
      </c>
      <c r="B702" t="s">
        <v>1299</v>
      </c>
      <c r="C702">
        <v>12</v>
      </c>
      <c r="D702" t="s">
        <v>1220</v>
      </c>
      <c r="E702" t="s">
        <v>429</v>
      </c>
      <c r="F702" t="b">
        <v>1</v>
      </c>
      <c r="G702">
        <v>1</v>
      </c>
      <c r="H702" t="s">
        <v>1381</v>
      </c>
      <c r="I702" s="13">
        <v>46213</v>
      </c>
      <c r="K702">
        <v>90000000</v>
      </c>
      <c r="L702">
        <v>100000000</v>
      </c>
      <c r="M702">
        <v>3</v>
      </c>
      <c r="N702" t="s">
        <v>1285</v>
      </c>
      <c r="O702" t="s">
        <v>1367</v>
      </c>
    </row>
    <row r="703" spans="1:15" x14ac:dyDescent="0.35">
      <c r="A703">
        <v>180</v>
      </c>
      <c r="B703" t="s">
        <v>1299</v>
      </c>
      <c r="C703">
        <v>0</v>
      </c>
      <c r="D703" t="s">
        <v>1220</v>
      </c>
      <c r="E703" t="s">
        <v>429</v>
      </c>
      <c r="F703" t="b">
        <v>0</v>
      </c>
      <c r="G703">
        <v>1</v>
      </c>
      <c r="I703" s="13"/>
      <c r="K703">
        <v>0</v>
      </c>
      <c r="L703">
        <v>0</v>
      </c>
      <c r="M703">
        <v>3</v>
      </c>
      <c r="N703" t="s">
        <v>1286</v>
      </c>
      <c r="O703" t="s">
        <v>1368</v>
      </c>
    </row>
    <row r="704" spans="1:15" x14ac:dyDescent="0.35">
      <c r="A704">
        <v>180</v>
      </c>
      <c r="B704" t="s">
        <v>1299</v>
      </c>
      <c r="C704">
        <v>6</v>
      </c>
      <c r="D704" t="s">
        <v>1220</v>
      </c>
      <c r="E704" t="s">
        <v>429</v>
      </c>
      <c r="F704" t="b">
        <v>1</v>
      </c>
      <c r="G704">
        <v>0</v>
      </c>
      <c r="H704" t="s">
        <v>1381</v>
      </c>
      <c r="I704" s="13">
        <v>46148</v>
      </c>
      <c r="K704">
        <v>100000000</v>
      </c>
      <c r="L704">
        <v>100000000</v>
      </c>
      <c r="M704">
        <v>3</v>
      </c>
      <c r="N704" t="s">
        <v>1284</v>
      </c>
      <c r="O704" t="s">
        <v>1366</v>
      </c>
    </row>
    <row r="705" spans="1:15" x14ac:dyDescent="0.35">
      <c r="A705">
        <v>181</v>
      </c>
      <c r="B705" t="s">
        <v>1299</v>
      </c>
      <c r="C705">
        <v>8</v>
      </c>
      <c r="D705" t="s">
        <v>1220</v>
      </c>
      <c r="E705" t="s">
        <v>430</v>
      </c>
      <c r="F705" t="b">
        <v>1</v>
      </c>
      <c r="G705">
        <v>0</v>
      </c>
      <c r="H705" t="s">
        <v>1381</v>
      </c>
      <c r="I705" s="13">
        <v>46148</v>
      </c>
      <c r="K705">
        <v>25000000</v>
      </c>
      <c r="L705">
        <v>100000000</v>
      </c>
      <c r="M705">
        <v>2</v>
      </c>
      <c r="N705" t="s">
        <v>1284</v>
      </c>
      <c r="O705" t="s">
        <v>1366</v>
      </c>
    </row>
    <row r="706" spans="1:15" x14ac:dyDescent="0.35">
      <c r="A706">
        <v>181</v>
      </c>
      <c r="B706" t="s">
        <v>1299</v>
      </c>
      <c r="C706">
        <v>0</v>
      </c>
      <c r="D706" t="s">
        <v>1220</v>
      </c>
      <c r="E706" t="s">
        <v>430</v>
      </c>
      <c r="F706" t="b">
        <v>0</v>
      </c>
      <c r="G706">
        <v>1</v>
      </c>
      <c r="I706" s="13"/>
      <c r="K706">
        <v>0</v>
      </c>
      <c r="L706">
        <v>0</v>
      </c>
      <c r="M706">
        <v>2</v>
      </c>
      <c r="N706" t="s">
        <v>1287</v>
      </c>
      <c r="O706" t="s">
        <v>1369</v>
      </c>
    </row>
    <row r="707" spans="1:15" x14ac:dyDescent="0.35">
      <c r="A707">
        <v>181</v>
      </c>
      <c r="B707" t="s">
        <v>1299</v>
      </c>
      <c r="C707">
        <v>2</v>
      </c>
      <c r="D707" t="s">
        <v>1220</v>
      </c>
      <c r="E707" t="s">
        <v>430</v>
      </c>
      <c r="F707" t="b">
        <v>1</v>
      </c>
      <c r="G707">
        <v>0</v>
      </c>
      <c r="H707" t="s">
        <v>1381</v>
      </c>
      <c r="I707" s="13">
        <v>46213</v>
      </c>
      <c r="K707">
        <v>91000000</v>
      </c>
      <c r="L707">
        <v>100000000</v>
      </c>
      <c r="M707">
        <v>2</v>
      </c>
      <c r="N707" t="s">
        <v>1285</v>
      </c>
      <c r="O707" t="s">
        <v>1367</v>
      </c>
    </row>
    <row r="708" spans="1:15" x14ac:dyDescent="0.35">
      <c r="A708">
        <v>181</v>
      </c>
      <c r="B708" t="s">
        <v>1299</v>
      </c>
      <c r="C708">
        <v>0</v>
      </c>
      <c r="D708" t="s">
        <v>1220</v>
      </c>
      <c r="E708" t="s">
        <v>430</v>
      </c>
      <c r="F708" t="b">
        <v>0</v>
      </c>
      <c r="G708">
        <v>1</v>
      </c>
      <c r="I708" s="13"/>
      <c r="K708">
        <v>0</v>
      </c>
      <c r="L708">
        <v>0</v>
      </c>
      <c r="M708">
        <v>2</v>
      </c>
      <c r="N708" t="s">
        <v>1286</v>
      </c>
      <c r="O708" t="s">
        <v>1368</v>
      </c>
    </row>
    <row r="709" spans="1:15" x14ac:dyDescent="0.35">
      <c r="A709">
        <v>182</v>
      </c>
      <c r="B709" t="s">
        <v>1299</v>
      </c>
      <c r="C709">
        <v>27</v>
      </c>
      <c r="D709" t="s">
        <v>1220</v>
      </c>
      <c r="E709" t="s">
        <v>431</v>
      </c>
      <c r="F709" t="b">
        <v>1</v>
      </c>
      <c r="G709">
        <v>7</v>
      </c>
      <c r="H709" t="s">
        <v>1381</v>
      </c>
      <c r="I709" s="13">
        <v>46148</v>
      </c>
      <c r="K709">
        <v>27500000</v>
      </c>
      <c r="L709">
        <v>219000000</v>
      </c>
      <c r="M709">
        <v>30</v>
      </c>
      <c r="N709" t="s">
        <v>1284</v>
      </c>
      <c r="O709" t="s">
        <v>1366</v>
      </c>
    </row>
    <row r="710" spans="1:15" x14ac:dyDescent="0.35">
      <c r="A710">
        <v>182</v>
      </c>
      <c r="B710" t="s">
        <v>1299</v>
      </c>
      <c r="C710">
        <v>25</v>
      </c>
      <c r="D710" t="s">
        <v>1220</v>
      </c>
      <c r="E710" t="s">
        <v>431</v>
      </c>
      <c r="F710" t="b">
        <v>1</v>
      </c>
      <c r="G710">
        <v>7</v>
      </c>
      <c r="H710" t="s">
        <v>1381</v>
      </c>
      <c r="I710" s="13">
        <v>46213</v>
      </c>
      <c r="K710">
        <v>93500000</v>
      </c>
      <c r="L710">
        <v>219000000</v>
      </c>
      <c r="M710">
        <v>30</v>
      </c>
      <c r="N710" t="s">
        <v>1285</v>
      </c>
      <c r="O710" t="s">
        <v>1367</v>
      </c>
    </row>
    <row r="711" spans="1:15" x14ac:dyDescent="0.35">
      <c r="A711">
        <v>182</v>
      </c>
      <c r="B711" t="s">
        <v>1299</v>
      </c>
      <c r="C711">
        <v>0</v>
      </c>
      <c r="D711" t="s">
        <v>1220</v>
      </c>
      <c r="E711" t="s">
        <v>431</v>
      </c>
      <c r="F711" t="b">
        <v>0</v>
      </c>
      <c r="G711">
        <v>8</v>
      </c>
      <c r="I711" s="13"/>
      <c r="K711">
        <v>0</v>
      </c>
      <c r="L711">
        <v>0</v>
      </c>
      <c r="M711">
        <v>30</v>
      </c>
      <c r="N711" t="s">
        <v>1286</v>
      </c>
      <c r="O711" t="s">
        <v>1368</v>
      </c>
    </row>
    <row r="712" spans="1:15" x14ac:dyDescent="0.35">
      <c r="A712">
        <v>182</v>
      </c>
      <c r="B712" t="s">
        <v>1299</v>
      </c>
      <c r="C712">
        <v>0</v>
      </c>
      <c r="D712" t="s">
        <v>1220</v>
      </c>
      <c r="E712" t="s">
        <v>431</v>
      </c>
      <c r="F712" t="b">
        <v>0</v>
      </c>
      <c r="G712">
        <v>8</v>
      </c>
      <c r="I712" s="13"/>
      <c r="K712">
        <v>0</v>
      </c>
      <c r="L712">
        <v>0</v>
      </c>
      <c r="M712">
        <v>30</v>
      </c>
      <c r="N712" t="s">
        <v>1287</v>
      </c>
      <c r="O712" t="s">
        <v>1369</v>
      </c>
    </row>
    <row r="713" spans="1:15" x14ac:dyDescent="0.35">
      <c r="A713">
        <v>183</v>
      </c>
      <c r="B713" t="s">
        <v>1299</v>
      </c>
      <c r="C713">
        <v>1781</v>
      </c>
      <c r="D713" t="s">
        <v>1220</v>
      </c>
      <c r="E713" t="s">
        <v>432</v>
      </c>
      <c r="F713" t="b">
        <v>1</v>
      </c>
      <c r="G713">
        <v>375</v>
      </c>
      <c r="H713" t="s">
        <v>1381</v>
      </c>
      <c r="I713" s="13">
        <v>46213</v>
      </c>
      <c r="K713">
        <v>325550000</v>
      </c>
      <c r="L713">
        <v>342000000</v>
      </c>
      <c r="M713">
        <v>1500</v>
      </c>
      <c r="N713" t="s">
        <v>1285</v>
      </c>
      <c r="O713" t="s">
        <v>1367</v>
      </c>
    </row>
    <row r="714" spans="1:15" x14ac:dyDescent="0.35">
      <c r="A714">
        <v>183</v>
      </c>
      <c r="B714" t="s">
        <v>1299</v>
      </c>
      <c r="C714">
        <v>0</v>
      </c>
      <c r="D714" t="s">
        <v>1220</v>
      </c>
      <c r="E714" t="s">
        <v>432</v>
      </c>
      <c r="F714" t="b">
        <v>0</v>
      </c>
      <c r="G714">
        <v>375</v>
      </c>
      <c r="I714" s="13"/>
      <c r="K714">
        <v>0</v>
      </c>
      <c r="L714">
        <v>0</v>
      </c>
      <c r="M714">
        <v>1500</v>
      </c>
      <c r="N714" t="s">
        <v>1287</v>
      </c>
      <c r="O714" t="s">
        <v>1369</v>
      </c>
    </row>
    <row r="715" spans="1:15" x14ac:dyDescent="0.35">
      <c r="A715">
        <v>183</v>
      </c>
      <c r="B715" t="s">
        <v>1299</v>
      </c>
      <c r="C715">
        <v>0</v>
      </c>
      <c r="D715" t="s">
        <v>1220</v>
      </c>
      <c r="E715" t="s">
        <v>432</v>
      </c>
      <c r="F715" t="b">
        <v>0</v>
      </c>
      <c r="G715">
        <v>375</v>
      </c>
      <c r="I715" s="13"/>
      <c r="K715">
        <v>0</v>
      </c>
      <c r="L715">
        <v>0</v>
      </c>
      <c r="M715">
        <v>1500</v>
      </c>
      <c r="N715" t="s">
        <v>1286</v>
      </c>
      <c r="O715" t="s">
        <v>1368</v>
      </c>
    </row>
    <row r="716" spans="1:15" x14ac:dyDescent="0.35">
      <c r="A716">
        <v>183</v>
      </c>
      <c r="B716" t="s">
        <v>1299</v>
      </c>
      <c r="C716">
        <v>1400</v>
      </c>
      <c r="D716" t="s">
        <v>1220</v>
      </c>
      <c r="E716" t="s">
        <v>432</v>
      </c>
      <c r="F716" t="b">
        <v>1</v>
      </c>
      <c r="G716">
        <v>375</v>
      </c>
      <c r="H716" t="s">
        <v>1381</v>
      </c>
      <c r="I716" s="13">
        <v>46148</v>
      </c>
      <c r="K716">
        <v>265800000</v>
      </c>
      <c r="L716">
        <v>342000000</v>
      </c>
      <c r="M716">
        <v>1500</v>
      </c>
      <c r="N716" t="s">
        <v>1284</v>
      </c>
      <c r="O716" t="s">
        <v>1366</v>
      </c>
    </row>
    <row r="717" spans="1:15" x14ac:dyDescent="0.35">
      <c r="A717">
        <v>184</v>
      </c>
      <c r="B717" t="s">
        <v>1299</v>
      </c>
      <c r="C717">
        <v>0</v>
      </c>
      <c r="D717" t="s">
        <v>1220</v>
      </c>
      <c r="E717" t="s">
        <v>433</v>
      </c>
      <c r="F717" t="b">
        <v>0</v>
      </c>
      <c r="G717">
        <v>2</v>
      </c>
      <c r="I717" s="13"/>
      <c r="K717">
        <v>0</v>
      </c>
      <c r="L717">
        <v>0</v>
      </c>
      <c r="M717">
        <v>6</v>
      </c>
      <c r="N717" t="s">
        <v>1287</v>
      </c>
      <c r="O717" t="s">
        <v>1369</v>
      </c>
    </row>
    <row r="718" spans="1:15" x14ac:dyDescent="0.35">
      <c r="A718">
        <v>184</v>
      </c>
      <c r="B718" t="s">
        <v>1299</v>
      </c>
      <c r="C718">
        <v>0</v>
      </c>
      <c r="D718" t="s">
        <v>1220</v>
      </c>
      <c r="E718" t="s">
        <v>433</v>
      </c>
      <c r="F718" t="b">
        <v>0</v>
      </c>
      <c r="G718">
        <v>2</v>
      </c>
      <c r="I718" s="13"/>
      <c r="K718">
        <v>0</v>
      </c>
      <c r="L718">
        <v>0</v>
      </c>
      <c r="M718">
        <v>6</v>
      </c>
      <c r="N718" t="s">
        <v>1286</v>
      </c>
      <c r="O718" t="s">
        <v>1368</v>
      </c>
    </row>
    <row r="719" spans="1:15" x14ac:dyDescent="0.35">
      <c r="A719">
        <v>184</v>
      </c>
      <c r="B719" t="s">
        <v>1299</v>
      </c>
      <c r="C719">
        <v>5</v>
      </c>
      <c r="D719" t="s">
        <v>1220</v>
      </c>
      <c r="E719" t="s">
        <v>433</v>
      </c>
      <c r="F719" t="b">
        <v>1</v>
      </c>
      <c r="G719">
        <v>1</v>
      </c>
      <c r="H719" t="s">
        <v>1381</v>
      </c>
      <c r="I719" s="13">
        <v>46213</v>
      </c>
      <c r="K719">
        <v>356750000</v>
      </c>
      <c r="L719">
        <v>419000000</v>
      </c>
      <c r="M719">
        <v>6</v>
      </c>
      <c r="N719" t="s">
        <v>1285</v>
      </c>
      <c r="O719" t="s">
        <v>1367</v>
      </c>
    </row>
    <row r="720" spans="1:15" x14ac:dyDescent="0.35">
      <c r="A720">
        <v>184</v>
      </c>
      <c r="B720" t="s">
        <v>1299</v>
      </c>
      <c r="C720">
        <v>0</v>
      </c>
      <c r="D720" t="s">
        <v>1220</v>
      </c>
      <c r="E720" t="s">
        <v>433</v>
      </c>
      <c r="F720" t="b">
        <v>1</v>
      </c>
      <c r="G720">
        <v>1</v>
      </c>
      <c r="H720" t="s">
        <v>1381</v>
      </c>
      <c r="I720" s="13">
        <v>46148</v>
      </c>
      <c r="K720">
        <v>297000000</v>
      </c>
      <c r="L720">
        <v>419000000</v>
      </c>
      <c r="M720">
        <v>6</v>
      </c>
      <c r="N720" t="s">
        <v>1284</v>
      </c>
      <c r="O720" t="s">
        <v>1366</v>
      </c>
    </row>
    <row r="721" spans="1:15" x14ac:dyDescent="0.35">
      <c r="A721">
        <v>185</v>
      </c>
      <c r="B721" t="s">
        <v>1299</v>
      </c>
      <c r="C721">
        <v>3</v>
      </c>
      <c r="D721" t="s">
        <v>1220</v>
      </c>
      <c r="E721" t="s">
        <v>434</v>
      </c>
      <c r="F721" t="b">
        <v>1</v>
      </c>
      <c r="G721">
        <v>1</v>
      </c>
      <c r="H721" t="s">
        <v>1381</v>
      </c>
      <c r="I721" s="13">
        <v>46148</v>
      </c>
      <c r="K721">
        <v>297000000</v>
      </c>
      <c r="L721">
        <v>419000000</v>
      </c>
      <c r="M721">
        <v>5</v>
      </c>
      <c r="N721" t="s">
        <v>1284</v>
      </c>
      <c r="O721" t="s">
        <v>1366</v>
      </c>
    </row>
    <row r="722" spans="1:15" x14ac:dyDescent="0.35">
      <c r="A722">
        <v>185</v>
      </c>
      <c r="B722" t="s">
        <v>1299</v>
      </c>
      <c r="C722">
        <v>0</v>
      </c>
      <c r="D722" t="s">
        <v>1220</v>
      </c>
      <c r="E722" t="s">
        <v>434</v>
      </c>
      <c r="F722" t="b">
        <v>0</v>
      </c>
      <c r="G722">
        <v>2</v>
      </c>
      <c r="I722" s="13"/>
      <c r="K722">
        <v>0</v>
      </c>
      <c r="L722">
        <v>0</v>
      </c>
      <c r="M722">
        <v>5</v>
      </c>
      <c r="N722" t="s">
        <v>1287</v>
      </c>
      <c r="O722" t="s">
        <v>1369</v>
      </c>
    </row>
    <row r="723" spans="1:15" x14ac:dyDescent="0.35">
      <c r="A723">
        <v>185</v>
      </c>
      <c r="B723" t="s">
        <v>1299</v>
      </c>
      <c r="C723">
        <v>0</v>
      </c>
      <c r="D723" t="s">
        <v>1220</v>
      </c>
      <c r="E723" t="s">
        <v>434</v>
      </c>
      <c r="F723" t="b">
        <v>0</v>
      </c>
      <c r="G723">
        <v>1</v>
      </c>
      <c r="I723" s="13"/>
      <c r="K723">
        <v>0</v>
      </c>
      <c r="L723">
        <v>0</v>
      </c>
      <c r="M723">
        <v>5</v>
      </c>
      <c r="N723" t="s">
        <v>1286</v>
      </c>
      <c r="O723" t="s">
        <v>1368</v>
      </c>
    </row>
    <row r="724" spans="1:15" x14ac:dyDescent="0.35">
      <c r="A724">
        <v>185</v>
      </c>
      <c r="B724" t="s">
        <v>1299</v>
      </c>
      <c r="C724">
        <v>5</v>
      </c>
      <c r="D724" t="s">
        <v>1220</v>
      </c>
      <c r="E724" t="s">
        <v>434</v>
      </c>
      <c r="F724" t="b">
        <v>1</v>
      </c>
      <c r="G724">
        <v>1</v>
      </c>
      <c r="H724" t="s">
        <v>1381</v>
      </c>
      <c r="I724" s="13">
        <v>46213</v>
      </c>
      <c r="K724">
        <v>356750000</v>
      </c>
      <c r="L724">
        <v>419000000</v>
      </c>
      <c r="M724">
        <v>5</v>
      </c>
      <c r="N724" t="s">
        <v>1285</v>
      </c>
      <c r="O724" t="s">
        <v>1367</v>
      </c>
    </row>
    <row r="725" spans="1:15" x14ac:dyDescent="0.35">
      <c r="A725">
        <v>186</v>
      </c>
      <c r="B725" t="s">
        <v>1303</v>
      </c>
      <c r="C725">
        <v>0</v>
      </c>
      <c r="D725" t="s">
        <v>1220</v>
      </c>
      <c r="E725" t="s">
        <v>435</v>
      </c>
      <c r="F725" t="b">
        <v>0</v>
      </c>
      <c r="G725">
        <v>0</v>
      </c>
      <c r="I725" s="13"/>
      <c r="K725">
        <v>0</v>
      </c>
      <c r="L725">
        <v>0</v>
      </c>
      <c r="M725">
        <v>1</v>
      </c>
      <c r="N725" t="s">
        <v>1286</v>
      </c>
      <c r="O725" t="s">
        <v>1368</v>
      </c>
    </row>
    <row r="726" spans="1:15" x14ac:dyDescent="0.35">
      <c r="A726">
        <v>186</v>
      </c>
      <c r="B726" t="s">
        <v>1303</v>
      </c>
      <c r="C726">
        <v>0</v>
      </c>
      <c r="D726" t="s">
        <v>1220</v>
      </c>
      <c r="E726" t="s">
        <v>435</v>
      </c>
      <c r="F726" t="b">
        <v>0</v>
      </c>
      <c r="G726">
        <v>0</v>
      </c>
      <c r="I726" s="13"/>
      <c r="K726">
        <v>0</v>
      </c>
      <c r="L726">
        <v>0</v>
      </c>
      <c r="M726">
        <v>1</v>
      </c>
      <c r="N726" t="s">
        <v>1285</v>
      </c>
      <c r="O726" t="s">
        <v>1367</v>
      </c>
    </row>
    <row r="727" spans="1:15" x14ac:dyDescent="0.35">
      <c r="A727">
        <v>186</v>
      </c>
      <c r="B727" t="s">
        <v>1303</v>
      </c>
      <c r="C727">
        <v>0</v>
      </c>
      <c r="D727" t="s">
        <v>1220</v>
      </c>
      <c r="E727" t="s">
        <v>435</v>
      </c>
      <c r="F727" t="b">
        <v>0</v>
      </c>
      <c r="G727">
        <v>0</v>
      </c>
      <c r="I727" s="13"/>
      <c r="K727">
        <v>0</v>
      </c>
      <c r="L727">
        <v>0</v>
      </c>
      <c r="M727">
        <v>1</v>
      </c>
      <c r="N727" t="s">
        <v>1284</v>
      </c>
      <c r="O727" t="s">
        <v>1366</v>
      </c>
    </row>
    <row r="728" spans="1:15" x14ac:dyDescent="0.35">
      <c r="A728">
        <v>186</v>
      </c>
      <c r="B728" t="s">
        <v>1303</v>
      </c>
      <c r="C728">
        <v>0</v>
      </c>
      <c r="D728" t="s">
        <v>1220</v>
      </c>
      <c r="E728" t="s">
        <v>435</v>
      </c>
      <c r="F728" t="b">
        <v>0</v>
      </c>
      <c r="G728">
        <v>1</v>
      </c>
      <c r="I728" s="13"/>
      <c r="K728">
        <v>0</v>
      </c>
      <c r="L728">
        <v>0</v>
      </c>
      <c r="M728">
        <v>1</v>
      </c>
      <c r="N728" t="s">
        <v>1287</v>
      </c>
      <c r="O728" t="s">
        <v>1369</v>
      </c>
    </row>
    <row r="729" spans="1:15" x14ac:dyDescent="0.35">
      <c r="A729">
        <v>187</v>
      </c>
      <c r="B729" t="s">
        <v>1303</v>
      </c>
      <c r="C729">
        <v>0</v>
      </c>
      <c r="D729" t="s">
        <v>1220</v>
      </c>
      <c r="E729" t="s">
        <v>435</v>
      </c>
      <c r="F729" t="b">
        <v>0</v>
      </c>
      <c r="G729">
        <v>0</v>
      </c>
      <c r="I729" s="13"/>
      <c r="K729">
        <v>0</v>
      </c>
      <c r="L729">
        <v>0</v>
      </c>
      <c r="M729">
        <v>1</v>
      </c>
      <c r="N729" t="s">
        <v>1284</v>
      </c>
      <c r="O729" t="s">
        <v>1366</v>
      </c>
    </row>
    <row r="730" spans="1:15" x14ac:dyDescent="0.35">
      <c r="A730">
        <v>187</v>
      </c>
      <c r="B730" t="s">
        <v>1303</v>
      </c>
      <c r="C730">
        <v>0</v>
      </c>
      <c r="D730" t="s">
        <v>1220</v>
      </c>
      <c r="E730" t="s">
        <v>435</v>
      </c>
      <c r="F730" t="b">
        <v>0</v>
      </c>
      <c r="G730">
        <v>0</v>
      </c>
      <c r="I730" s="13"/>
      <c r="K730">
        <v>0</v>
      </c>
      <c r="L730">
        <v>0</v>
      </c>
      <c r="M730">
        <v>1</v>
      </c>
      <c r="N730" t="s">
        <v>1285</v>
      </c>
      <c r="O730" t="s">
        <v>1367</v>
      </c>
    </row>
    <row r="731" spans="1:15" x14ac:dyDescent="0.35">
      <c r="A731">
        <v>187</v>
      </c>
      <c r="B731" t="s">
        <v>1303</v>
      </c>
      <c r="C731">
        <v>0</v>
      </c>
      <c r="D731" t="s">
        <v>1220</v>
      </c>
      <c r="E731" t="s">
        <v>435</v>
      </c>
      <c r="F731" t="b">
        <v>0</v>
      </c>
      <c r="G731">
        <v>0</v>
      </c>
      <c r="I731" s="13"/>
      <c r="K731">
        <v>0</v>
      </c>
      <c r="L731">
        <v>0</v>
      </c>
      <c r="M731">
        <v>1</v>
      </c>
      <c r="N731" t="s">
        <v>1286</v>
      </c>
      <c r="O731" t="s">
        <v>1368</v>
      </c>
    </row>
    <row r="732" spans="1:15" x14ac:dyDescent="0.35">
      <c r="A732">
        <v>187</v>
      </c>
      <c r="B732" t="s">
        <v>1303</v>
      </c>
      <c r="C732">
        <v>0</v>
      </c>
      <c r="D732" t="s">
        <v>1220</v>
      </c>
      <c r="E732" t="s">
        <v>435</v>
      </c>
      <c r="F732" t="b">
        <v>0</v>
      </c>
      <c r="G732">
        <v>1</v>
      </c>
      <c r="I732" s="13"/>
      <c r="K732">
        <v>0</v>
      </c>
      <c r="L732">
        <v>0</v>
      </c>
      <c r="M732">
        <v>1</v>
      </c>
      <c r="N732" t="s">
        <v>1287</v>
      </c>
      <c r="O732" t="s">
        <v>1369</v>
      </c>
    </row>
    <row r="733" spans="1:15" x14ac:dyDescent="0.35">
      <c r="A733">
        <v>188</v>
      </c>
      <c r="B733" t="s">
        <v>1303</v>
      </c>
      <c r="C733">
        <v>0</v>
      </c>
      <c r="D733" t="s">
        <v>1220</v>
      </c>
      <c r="E733" t="s">
        <v>436</v>
      </c>
      <c r="F733" t="b">
        <v>0</v>
      </c>
      <c r="G733">
        <v>13</v>
      </c>
      <c r="I733" s="13"/>
      <c r="K733">
        <v>0</v>
      </c>
      <c r="L733">
        <v>0</v>
      </c>
      <c r="M733">
        <v>50</v>
      </c>
      <c r="N733" t="s">
        <v>1287</v>
      </c>
      <c r="O733" t="s">
        <v>1369</v>
      </c>
    </row>
    <row r="734" spans="1:15" x14ac:dyDescent="0.35">
      <c r="A734">
        <v>188</v>
      </c>
      <c r="B734" t="s">
        <v>1303</v>
      </c>
      <c r="C734">
        <v>0</v>
      </c>
      <c r="D734" t="s">
        <v>1220</v>
      </c>
      <c r="E734" t="s">
        <v>436</v>
      </c>
      <c r="F734" t="b">
        <v>0</v>
      </c>
      <c r="G734">
        <v>12</v>
      </c>
      <c r="I734" s="13"/>
      <c r="K734">
        <v>0</v>
      </c>
      <c r="L734">
        <v>0</v>
      </c>
      <c r="M734">
        <v>50</v>
      </c>
      <c r="N734" t="s">
        <v>1284</v>
      </c>
      <c r="O734" t="s">
        <v>1366</v>
      </c>
    </row>
    <row r="735" spans="1:15" x14ac:dyDescent="0.35">
      <c r="A735">
        <v>188</v>
      </c>
      <c r="B735" t="s">
        <v>1303</v>
      </c>
      <c r="C735">
        <v>0</v>
      </c>
      <c r="D735" t="s">
        <v>1220</v>
      </c>
      <c r="E735" t="s">
        <v>436</v>
      </c>
      <c r="F735" t="b">
        <v>0</v>
      </c>
      <c r="G735">
        <v>12</v>
      </c>
      <c r="I735" s="13"/>
      <c r="K735">
        <v>0</v>
      </c>
      <c r="L735">
        <v>0</v>
      </c>
      <c r="M735">
        <v>50</v>
      </c>
      <c r="N735" t="s">
        <v>1285</v>
      </c>
      <c r="O735" t="s">
        <v>1367</v>
      </c>
    </row>
    <row r="736" spans="1:15" x14ac:dyDescent="0.35">
      <c r="A736">
        <v>188</v>
      </c>
      <c r="B736" t="s">
        <v>1303</v>
      </c>
      <c r="C736">
        <v>0</v>
      </c>
      <c r="D736" t="s">
        <v>1220</v>
      </c>
      <c r="E736" t="s">
        <v>436</v>
      </c>
      <c r="F736" t="b">
        <v>0</v>
      </c>
      <c r="G736">
        <v>13</v>
      </c>
      <c r="I736" s="13"/>
      <c r="K736">
        <v>0</v>
      </c>
      <c r="L736">
        <v>0</v>
      </c>
      <c r="M736">
        <v>50</v>
      </c>
      <c r="N736" t="s">
        <v>1286</v>
      </c>
      <c r="O736" t="s">
        <v>1368</v>
      </c>
    </row>
    <row r="737" spans="1:15" x14ac:dyDescent="0.35">
      <c r="A737">
        <v>189</v>
      </c>
      <c r="B737" t="s">
        <v>1303</v>
      </c>
      <c r="C737">
        <v>0</v>
      </c>
      <c r="D737" t="s">
        <v>1220</v>
      </c>
      <c r="E737" t="s">
        <v>437</v>
      </c>
      <c r="F737" t="b">
        <v>0</v>
      </c>
      <c r="G737">
        <v>1</v>
      </c>
      <c r="I737" s="13"/>
      <c r="K737">
        <v>0</v>
      </c>
      <c r="L737">
        <v>0</v>
      </c>
      <c r="M737">
        <v>5</v>
      </c>
      <c r="N737" t="s">
        <v>1286</v>
      </c>
      <c r="O737" t="s">
        <v>1368</v>
      </c>
    </row>
    <row r="738" spans="1:15" x14ac:dyDescent="0.35">
      <c r="A738">
        <v>189</v>
      </c>
      <c r="B738" t="s">
        <v>1303</v>
      </c>
      <c r="C738">
        <v>0</v>
      </c>
      <c r="D738" t="s">
        <v>1220</v>
      </c>
      <c r="E738" t="s">
        <v>437</v>
      </c>
      <c r="F738" t="b">
        <v>0</v>
      </c>
      <c r="G738">
        <v>1</v>
      </c>
      <c r="I738" s="13"/>
      <c r="K738">
        <v>0</v>
      </c>
      <c r="L738">
        <v>0</v>
      </c>
      <c r="M738">
        <v>5</v>
      </c>
      <c r="N738" t="s">
        <v>1285</v>
      </c>
      <c r="O738" t="s">
        <v>1367</v>
      </c>
    </row>
    <row r="739" spans="1:15" x14ac:dyDescent="0.35">
      <c r="A739">
        <v>189</v>
      </c>
      <c r="B739" t="s">
        <v>1303</v>
      </c>
      <c r="C739">
        <v>0</v>
      </c>
      <c r="D739" t="s">
        <v>1220</v>
      </c>
      <c r="E739" t="s">
        <v>437</v>
      </c>
      <c r="F739" t="b">
        <v>0</v>
      </c>
      <c r="G739">
        <v>2</v>
      </c>
      <c r="I739" s="13"/>
      <c r="K739">
        <v>0</v>
      </c>
      <c r="L739">
        <v>0</v>
      </c>
      <c r="M739">
        <v>5</v>
      </c>
      <c r="N739" t="s">
        <v>1287</v>
      </c>
      <c r="O739" t="s">
        <v>1369</v>
      </c>
    </row>
    <row r="740" spans="1:15" x14ac:dyDescent="0.35">
      <c r="A740">
        <v>189</v>
      </c>
      <c r="B740" t="s">
        <v>1303</v>
      </c>
      <c r="C740">
        <v>0</v>
      </c>
      <c r="D740" t="s">
        <v>1220</v>
      </c>
      <c r="E740" t="s">
        <v>437</v>
      </c>
      <c r="F740" t="b">
        <v>0</v>
      </c>
      <c r="G740">
        <v>1</v>
      </c>
      <c r="I740" s="13"/>
      <c r="K740">
        <v>0</v>
      </c>
      <c r="L740">
        <v>0</v>
      </c>
      <c r="M740">
        <v>5</v>
      </c>
      <c r="N740" t="s">
        <v>1284</v>
      </c>
      <c r="O740" t="s">
        <v>1366</v>
      </c>
    </row>
    <row r="741" spans="1:15" x14ac:dyDescent="0.35">
      <c r="A741">
        <v>190</v>
      </c>
      <c r="B741" t="s">
        <v>1303</v>
      </c>
      <c r="C741">
        <v>0</v>
      </c>
      <c r="D741" t="s">
        <v>1220</v>
      </c>
      <c r="E741" t="s">
        <v>438</v>
      </c>
      <c r="F741" t="b">
        <v>0</v>
      </c>
      <c r="G741">
        <v>1</v>
      </c>
      <c r="I741" s="13"/>
      <c r="K741">
        <v>0</v>
      </c>
      <c r="L741">
        <v>0</v>
      </c>
      <c r="M741">
        <v>2</v>
      </c>
      <c r="N741" t="s">
        <v>1287</v>
      </c>
      <c r="O741" t="s">
        <v>1369</v>
      </c>
    </row>
    <row r="742" spans="1:15" x14ac:dyDescent="0.35">
      <c r="A742">
        <v>190</v>
      </c>
      <c r="B742" t="s">
        <v>1303</v>
      </c>
      <c r="C742">
        <v>0</v>
      </c>
      <c r="D742" t="s">
        <v>1220</v>
      </c>
      <c r="E742" t="s">
        <v>438</v>
      </c>
      <c r="F742" t="b">
        <v>0</v>
      </c>
      <c r="G742">
        <v>0</v>
      </c>
      <c r="I742" s="13"/>
      <c r="K742">
        <v>0</v>
      </c>
      <c r="L742">
        <v>0</v>
      </c>
      <c r="M742">
        <v>2</v>
      </c>
      <c r="N742" t="s">
        <v>1284</v>
      </c>
      <c r="O742" t="s">
        <v>1366</v>
      </c>
    </row>
    <row r="743" spans="1:15" x14ac:dyDescent="0.35">
      <c r="A743">
        <v>190</v>
      </c>
      <c r="B743" t="s">
        <v>1303</v>
      </c>
      <c r="C743">
        <v>0</v>
      </c>
      <c r="D743" t="s">
        <v>1220</v>
      </c>
      <c r="E743" t="s">
        <v>438</v>
      </c>
      <c r="F743" t="b">
        <v>0</v>
      </c>
      <c r="G743">
        <v>0</v>
      </c>
      <c r="I743" s="13"/>
      <c r="K743">
        <v>0</v>
      </c>
      <c r="L743">
        <v>0</v>
      </c>
      <c r="M743">
        <v>2</v>
      </c>
      <c r="N743" t="s">
        <v>1285</v>
      </c>
      <c r="O743" t="s">
        <v>1367</v>
      </c>
    </row>
    <row r="744" spans="1:15" x14ac:dyDescent="0.35">
      <c r="A744">
        <v>190</v>
      </c>
      <c r="B744" t="s">
        <v>1303</v>
      </c>
      <c r="C744">
        <v>0</v>
      </c>
      <c r="D744" t="s">
        <v>1220</v>
      </c>
      <c r="E744" t="s">
        <v>438</v>
      </c>
      <c r="F744" t="b">
        <v>0</v>
      </c>
      <c r="G744">
        <v>1</v>
      </c>
      <c r="I744" s="13"/>
      <c r="K744">
        <v>0</v>
      </c>
      <c r="L744">
        <v>0</v>
      </c>
      <c r="M744">
        <v>2</v>
      </c>
      <c r="N744" t="s">
        <v>1286</v>
      </c>
      <c r="O744" t="s">
        <v>1368</v>
      </c>
    </row>
    <row r="745" spans="1:15" x14ac:dyDescent="0.35">
      <c r="A745">
        <v>192</v>
      </c>
      <c r="B745" t="s">
        <v>744</v>
      </c>
      <c r="C745">
        <v>0</v>
      </c>
      <c r="D745" t="s">
        <v>1220</v>
      </c>
      <c r="E745" t="s">
        <v>440</v>
      </c>
      <c r="F745" t="b">
        <v>0</v>
      </c>
      <c r="G745">
        <v>23</v>
      </c>
      <c r="I745" s="13"/>
      <c r="K745">
        <v>0</v>
      </c>
      <c r="L745">
        <v>0</v>
      </c>
      <c r="M745">
        <v>90</v>
      </c>
      <c r="N745" t="s">
        <v>1286</v>
      </c>
      <c r="O745" t="s">
        <v>1368</v>
      </c>
    </row>
    <row r="746" spans="1:15" x14ac:dyDescent="0.35">
      <c r="A746">
        <v>192</v>
      </c>
      <c r="B746" t="s">
        <v>744</v>
      </c>
      <c r="C746">
        <v>82</v>
      </c>
      <c r="D746" t="s">
        <v>1220</v>
      </c>
      <c r="E746" t="s">
        <v>440</v>
      </c>
      <c r="F746" t="b">
        <v>1</v>
      </c>
      <c r="G746">
        <v>22</v>
      </c>
      <c r="H746" t="s">
        <v>1381</v>
      </c>
      <c r="I746" s="13">
        <v>46217</v>
      </c>
      <c r="K746">
        <v>0</v>
      </c>
      <c r="L746">
        <v>0</v>
      </c>
      <c r="M746">
        <v>90</v>
      </c>
      <c r="N746" t="s">
        <v>1285</v>
      </c>
      <c r="O746" t="s">
        <v>1367</v>
      </c>
    </row>
    <row r="747" spans="1:15" x14ac:dyDescent="0.35">
      <c r="A747">
        <v>192</v>
      </c>
      <c r="B747" t="s">
        <v>744</v>
      </c>
      <c r="C747">
        <v>0</v>
      </c>
      <c r="D747" t="s">
        <v>1220</v>
      </c>
      <c r="E747" t="s">
        <v>440</v>
      </c>
      <c r="F747" t="b">
        <v>0</v>
      </c>
      <c r="G747">
        <v>23</v>
      </c>
      <c r="I747" s="13"/>
      <c r="K747">
        <v>0</v>
      </c>
      <c r="L747">
        <v>0</v>
      </c>
      <c r="M747">
        <v>90</v>
      </c>
      <c r="N747" t="s">
        <v>1287</v>
      </c>
      <c r="O747" t="s">
        <v>1369</v>
      </c>
    </row>
    <row r="748" spans="1:15" x14ac:dyDescent="0.35">
      <c r="A748">
        <v>192</v>
      </c>
      <c r="B748" t="s">
        <v>744</v>
      </c>
      <c r="C748">
        <v>46</v>
      </c>
      <c r="D748" t="s">
        <v>1220</v>
      </c>
      <c r="E748" t="s">
        <v>440</v>
      </c>
      <c r="F748" t="b">
        <v>1</v>
      </c>
      <c r="G748">
        <v>22</v>
      </c>
      <c r="H748" t="s">
        <v>1381</v>
      </c>
      <c r="I748" s="13">
        <v>46146</v>
      </c>
      <c r="K748">
        <v>125941844</v>
      </c>
      <c r="L748">
        <v>11314650391</v>
      </c>
      <c r="M748">
        <v>90</v>
      </c>
      <c r="N748" t="s">
        <v>1284</v>
      </c>
      <c r="O748" t="s">
        <v>1366</v>
      </c>
    </row>
    <row r="749" spans="1:15" x14ac:dyDescent="0.35">
      <c r="A749">
        <v>193</v>
      </c>
      <c r="B749" t="s">
        <v>744</v>
      </c>
      <c r="C749">
        <v>0</v>
      </c>
      <c r="D749" t="s">
        <v>1220</v>
      </c>
      <c r="E749" t="s">
        <v>1304</v>
      </c>
      <c r="F749" t="b">
        <v>0</v>
      </c>
      <c r="G749">
        <v>236600</v>
      </c>
      <c r="I749" s="13"/>
      <c r="K749">
        <v>0</v>
      </c>
      <c r="L749">
        <v>0</v>
      </c>
      <c r="M749">
        <v>946399</v>
      </c>
      <c r="N749" t="s">
        <v>1287</v>
      </c>
      <c r="O749" t="s">
        <v>1369</v>
      </c>
    </row>
    <row r="750" spans="1:15" x14ac:dyDescent="0.35">
      <c r="A750">
        <v>193</v>
      </c>
      <c r="B750" t="s">
        <v>744</v>
      </c>
      <c r="C750">
        <v>934696</v>
      </c>
      <c r="D750" t="s">
        <v>1220</v>
      </c>
      <c r="E750" t="s">
        <v>1304</v>
      </c>
      <c r="F750" t="b">
        <v>1</v>
      </c>
      <c r="G750">
        <v>236599</v>
      </c>
      <c r="H750" t="s">
        <v>1381</v>
      </c>
      <c r="I750" s="13">
        <v>46146</v>
      </c>
      <c r="K750">
        <v>51000000</v>
      </c>
      <c r="L750">
        <v>75972711972</v>
      </c>
      <c r="M750">
        <v>946399</v>
      </c>
      <c r="N750" t="s">
        <v>1284</v>
      </c>
      <c r="O750" t="s">
        <v>1366</v>
      </c>
    </row>
    <row r="751" spans="1:15" x14ac:dyDescent="0.35">
      <c r="A751">
        <v>193</v>
      </c>
      <c r="B751" t="s">
        <v>744</v>
      </c>
      <c r="C751">
        <v>1457383</v>
      </c>
      <c r="D751" t="s">
        <v>1220</v>
      </c>
      <c r="E751" t="s">
        <v>1304</v>
      </c>
      <c r="F751" t="b">
        <v>1</v>
      </c>
      <c r="G751">
        <v>236600</v>
      </c>
      <c r="H751" t="s">
        <v>1381</v>
      </c>
      <c r="I751" s="13">
        <v>46217</v>
      </c>
      <c r="K751">
        <v>0</v>
      </c>
      <c r="L751">
        <v>0</v>
      </c>
      <c r="M751">
        <v>946399</v>
      </c>
      <c r="N751" t="s">
        <v>1285</v>
      </c>
      <c r="O751" t="s">
        <v>1367</v>
      </c>
    </row>
    <row r="752" spans="1:15" x14ac:dyDescent="0.35">
      <c r="A752">
        <v>193</v>
      </c>
      <c r="B752" t="s">
        <v>744</v>
      </c>
      <c r="C752">
        <v>0</v>
      </c>
      <c r="D752" t="s">
        <v>1220</v>
      </c>
      <c r="E752" t="s">
        <v>1304</v>
      </c>
      <c r="F752" t="b">
        <v>0</v>
      </c>
      <c r="G752">
        <v>236600</v>
      </c>
      <c r="I752" s="13"/>
      <c r="K752">
        <v>0</v>
      </c>
      <c r="L752">
        <v>0</v>
      </c>
      <c r="M752">
        <v>946399</v>
      </c>
      <c r="N752" t="s">
        <v>1286</v>
      </c>
      <c r="O752" t="s">
        <v>1368</v>
      </c>
    </row>
    <row r="753" spans="1:15" x14ac:dyDescent="0.35">
      <c r="A753">
        <v>194</v>
      </c>
      <c r="B753" t="s">
        <v>744</v>
      </c>
      <c r="C753">
        <v>0</v>
      </c>
      <c r="D753" t="s">
        <v>1220</v>
      </c>
      <c r="E753" t="s">
        <v>442</v>
      </c>
      <c r="F753" t="b">
        <v>0</v>
      </c>
      <c r="G753">
        <v>4</v>
      </c>
      <c r="I753" s="13"/>
      <c r="K753">
        <v>0</v>
      </c>
      <c r="L753">
        <v>0</v>
      </c>
      <c r="M753">
        <v>15</v>
      </c>
      <c r="N753" t="s">
        <v>1287</v>
      </c>
      <c r="O753" t="s">
        <v>1369</v>
      </c>
    </row>
    <row r="754" spans="1:15" x14ac:dyDescent="0.35">
      <c r="A754">
        <v>194</v>
      </c>
      <c r="B754" t="s">
        <v>744</v>
      </c>
      <c r="C754">
        <v>0</v>
      </c>
      <c r="D754" t="s">
        <v>1220</v>
      </c>
      <c r="E754" t="s">
        <v>442</v>
      </c>
      <c r="F754" t="b">
        <v>0</v>
      </c>
      <c r="G754">
        <v>4</v>
      </c>
      <c r="I754" s="13"/>
      <c r="K754">
        <v>0</v>
      </c>
      <c r="L754">
        <v>0</v>
      </c>
      <c r="M754">
        <v>15</v>
      </c>
      <c r="N754" t="s">
        <v>1286</v>
      </c>
      <c r="O754" t="s">
        <v>1368</v>
      </c>
    </row>
    <row r="755" spans="1:15" x14ac:dyDescent="0.35">
      <c r="A755">
        <v>194</v>
      </c>
      <c r="B755" t="s">
        <v>744</v>
      </c>
      <c r="C755">
        <v>0</v>
      </c>
      <c r="D755" t="s">
        <v>1220</v>
      </c>
      <c r="E755" t="s">
        <v>442</v>
      </c>
      <c r="F755" t="b">
        <v>1</v>
      </c>
      <c r="G755">
        <v>4</v>
      </c>
      <c r="H755" t="s">
        <v>1381</v>
      </c>
      <c r="I755" s="13">
        <v>46218</v>
      </c>
      <c r="K755">
        <v>0</v>
      </c>
      <c r="L755">
        <v>0</v>
      </c>
      <c r="M755">
        <v>15</v>
      </c>
      <c r="N755" t="s">
        <v>1285</v>
      </c>
      <c r="O755" t="s">
        <v>1367</v>
      </c>
    </row>
    <row r="756" spans="1:15" x14ac:dyDescent="0.35">
      <c r="A756">
        <v>194</v>
      </c>
      <c r="B756" t="s">
        <v>744</v>
      </c>
      <c r="C756">
        <v>2</v>
      </c>
      <c r="D756" t="s">
        <v>1220</v>
      </c>
      <c r="E756" t="s">
        <v>442</v>
      </c>
      <c r="F756" t="b">
        <v>1</v>
      </c>
      <c r="G756">
        <v>3</v>
      </c>
      <c r="H756" t="s">
        <v>1381</v>
      </c>
      <c r="I756" s="13">
        <v>46146</v>
      </c>
      <c r="K756">
        <v>5579967535</v>
      </c>
      <c r="L756">
        <v>5579967535</v>
      </c>
      <c r="M756">
        <v>15</v>
      </c>
      <c r="N756" t="s">
        <v>1284</v>
      </c>
      <c r="O756" t="s">
        <v>1366</v>
      </c>
    </row>
    <row r="757" spans="1:15" x14ac:dyDescent="0.35">
      <c r="A757">
        <v>195</v>
      </c>
      <c r="B757" t="s">
        <v>744</v>
      </c>
      <c r="C757">
        <v>46</v>
      </c>
      <c r="D757" t="s">
        <v>1220</v>
      </c>
      <c r="E757" t="s">
        <v>443</v>
      </c>
      <c r="F757" t="b">
        <v>1</v>
      </c>
      <c r="G757">
        <v>22</v>
      </c>
      <c r="H757" t="s">
        <v>1381</v>
      </c>
      <c r="I757" s="13">
        <v>46146</v>
      </c>
      <c r="K757">
        <v>125941844</v>
      </c>
      <c r="L757">
        <v>11314650391</v>
      </c>
      <c r="M757">
        <v>90</v>
      </c>
      <c r="N757" t="s">
        <v>1284</v>
      </c>
      <c r="O757" t="s">
        <v>1366</v>
      </c>
    </row>
    <row r="758" spans="1:15" x14ac:dyDescent="0.35">
      <c r="A758">
        <v>195</v>
      </c>
      <c r="B758" t="s">
        <v>744</v>
      </c>
      <c r="C758">
        <v>58</v>
      </c>
      <c r="D758" t="s">
        <v>1220</v>
      </c>
      <c r="E758" t="s">
        <v>443</v>
      </c>
      <c r="F758" t="b">
        <v>1</v>
      </c>
      <c r="G758">
        <v>22</v>
      </c>
      <c r="H758" t="s">
        <v>1381</v>
      </c>
      <c r="I758" s="13">
        <v>46217</v>
      </c>
      <c r="K758">
        <v>0</v>
      </c>
      <c r="L758">
        <v>0</v>
      </c>
      <c r="M758">
        <v>90</v>
      </c>
      <c r="N758" t="s">
        <v>1285</v>
      </c>
      <c r="O758" t="s">
        <v>1367</v>
      </c>
    </row>
    <row r="759" spans="1:15" x14ac:dyDescent="0.35">
      <c r="A759">
        <v>195</v>
      </c>
      <c r="B759" t="s">
        <v>744</v>
      </c>
      <c r="C759">
        <v>0</v>
      </c>
      <c r="D759" t="s">
        <v>1220</v>
      </c>
      <c r="E759" t="s">
        <v>443</v>
      </c>
      <c r="F759" t="b">
        <v>0</v>
      </c>
      <c r="G759">
        <v>23</v>
      </c>
      <c r="I759" s="13"/>
      <c r="K759">
        <v>0</v>
      </c>
      <c r="L759">
        <v>0</v>
      </c>
      <c r="M759">
        <v>90</v>
      </c>
      <c r="N759" t="s">
        <v>1286</v>
      </c>
      <c r="O759" t="s">
        <v>1368</v>
      </c>
    </row>
    <row r="760" spans="1:15" x14ac:dyDescent="0.35">
      <c r="A760">
        <v>195</v>
      </c>
      <c r="B760" t="s">
        <v>744</v>
      </c>
      <c r="C760">
        <v>0</v>
      </c>
      <c r="D760" t="s">
        <v>1220</v>
      </c>
      <c r="E760" t="s">
        <v>443</v>
      </c>
      <c r="F760" t="b">
        <v>0</v>
      </c>
      <c r="G760">
        <v>23</v>
      </c>
      <c r="I760" s="13"/>
      <c r="K760">
        <v>0</v>
      </c>
      <c r="L760">
        <v>0</v>
      </c>
      <c r="M760">
        <v>90</v>
      </c>
      <c r="N760" t="s">
        <v>1287</v>
      </c>
      <c r="O760" t="s">
        <v>1369</v>
      </c>
    </row>
    <row r="761" spans="1:15" x14ac:dyDescent="0.35">
      <c r="A761">
        <v>196</v>
      </c>
      <c r="B761" t="s">
        <v>744</v>
      </c>
      <c r="C761">
        <v>46</v>
      </c>
      <c r="D761" t="s">
        <v>1220</v>
      </c>
      <c r="E761" t="s">
        <v>443</v>
      </c>
      <c r="F761" t="b">
        <v>1</v>
      </c>
      <c r="G761">
        <v>33</v>
      </c>
      <c r="H761" t="s">
        <v>1381</v>
      </c>
      <c r="I761" s="13">
        <v>46146</v>
      </c>
      <c r="K761">
        <v>125941844</v>
      </c>
      <c r="L761">
        <v>11314650391</v>
      </c>
      <c r="M761">
        <v>135</v>
      </c>
      <c r="N761" t="s">
        <v>1284</v>
      </c>
      <c r="O761" t="s">
        <v>1366</v>
      </c>
    </row>
    <row r="762" spans="1:15" x14ac:dyDescent="0.35">
      <c r="A762">
        <v>196</v>
      </c>
      <c r="B762" t="s">
        <v>744</v>
      </c>
      <c r="C762">
        <v>98</v>
      </c>
      <c r="D762" t="s">
        <v>1220</v>
      </c>
      <c r="E762" t="s">
        <v>443</v>
      </c>
      <c r="F762" t="b">
        <v>1</v>
      </c>
      <c r="G762">
        <v>34</v>
      </c>
      <c r="H762" t="s">
        <v>1381</v>
      </c>
      <c r="I762" s="13">
        <v>46217</v>
      </c>
      <c r="K762">
        <v>0</v>
      </c>
      <c r="L762">
        <v>0</v>
      </c>
      <c r="M762">
        <v>135</v>
      </c>
      <c r="N762" t="s">
        <v>1285</v>
      </c>
      <c r="O762" t="s">
        <v>1367</v>
      </c>
    </row>
    <row r="763" spans="1:15" x14ac:dyDescent="0.35">
      <c r="A763">
        <v>196</v>
      </c>
      <c r="B763" t="s">
        <v>744</v>
      </c>
      <c r="C763">
        <v>0</v>
      </c>
      <c r="D763" t="s">
        <v>1220</v>
      </c>
      <c r="E763" t="s">
        <v>443</v>
      </c>
      <c r="F763" t="b">
        <v>0</v>
      </c>
      <c r="G763">
        <v>34</v>
      </c>
      <c r="I763" s="13"/>
      <c r="K763">
        <v>0</v>
      </c>
      <c r="L763">
        <v>0</v>
      </c>
      <c r="M763">
        <v>135</v>
      </c>
      <c r="N763" t="s">
        <v>1286</v>
      </c>
      <c r="O763" t="s">
        <v>1368</v>
      </c>
    </row>
    <row r="764" spans="1:15" x14ac:dyDescent="0.35">
      <c r="A764">
        <v>196</v>
      </c>
      <c r="B764" t="s">
        <v>744</v>
      </c>
      <c r="C764">
        <v>0</v>
      </c>
      <c r="D764" t="s">
        <v>1220</v>
      </c>
      <c r="E764" t="s">
        <v>443</v>
      </c>
      <c r="F764" t="b">
        <v>0</v>
      </c>
      <c r="G764">
        <v>34</v>
      </c>
      <c r="I764" s="13"/>
      <c r="K764">
        <v>0</v>
      </c>
      <c r="L764">
        <v>0</v>
      </c>
      <c r="M764">
        <v>135</v>
      </c>
      <c r="N764" t="s">
        <v>1287</v>
      </c>
      <c r="O764" t="s">
        <v>1369</v>
      </c>
    </row>
    <row r="765" spans="1:15" x14ac:dyDescent="0.35">
      <c r="A765">
        <v>197</v>
      </c>
      <c r="B765" t="s">
        <v>744</v>
      </c>
      <c r="C765">
        <v>0</v>
      </c>
      <c r="D765" t="s">
        <v>1220</v>
      </c>
      <c r="E765" t="s">
        <v>444</v>
      </c>
      <c r="F765" t="b">
        <v>0</v>
      </c>
      <c r="G765">
        <v>23</v>
      </c>
      <c r="I765" s="13"/>
      <c r="K765">
        <v>0</v>
      </c>
      <c r="L765">
        <v>0</v>
      </c>
      <c r="M765">
        <v>90</v>
      </c>
      <c r="N765" t="s">
        <v>1287</v>
      </c>
      <c r="O765" t="s">
        <v>1369</v>
      </c>
    </row>
    <row r="766" spans="1:15" x14ac:dyDescent="0.35">
      <c r="A766">
        <v>197</v>
      </c>
      <c r="B766" t="s">
        <v>744</v>
      </c>
      <c r="C766">
        <v>137</v>
      </c>
      <c r="D766" t="s">
        <v>1220</v>
      </c>
      <c r="E766" t="s">
        <v>444</v>
      </c>
      <c r="F766" t="b">
        <v>1</v>
      </c>
      <c r="G766">
        <v>22</v>
      </c>
      <c r="H766" t="s">
        <v>1381</v>
      </c>
      <c r="I766" s="13">
        <v>46146</v>
      </c>
      <c r="K766">
        <v>584034979</v>
      </c>
      <c r="L766">
        <v>4597564122</v>
      </c>
      <c r="M766">
        <v>90</v>
      </c>
      <c r="N766" t="s">
        <v>1284</v>
      </c>
      <c r="O766" t="s">
        <v>1366</v>
      </c>
    </row>
    <row r="767" spans="1:15" x14ac:dyDescent="0.35">
      <c r="A767">
        <v>197</v>
      </c>
      <c r="B767" t="s">
        <v>744</v>
      </c>
      <c r="C767">
        <v>363</v>
      </c>
      <c r="D767" t="s">
        <v>1220</v>
      </c>
      <c r="E767" t="s">
        <v>444</v>
      </c>
      <c r="F767" t="b">
        <v>1</v>
      </c>
      <c r="G767">
        <v>22</v>
      </c>
      <c r="H767" t="s">
        <v>1381</v>
      </c>
      <c r="I767" s="13">
        <v>46217</v>
      </c>
      <c r="K767">
        <v>0</v>
      </c>
      <c r="L767">
        <v>0</v>
      </c>
      <c r="M767">
        <v>90</v>
      </c>
      <c r="N767" t="s">
        <v>1285</v>
      </c>
      <c r="O767" t="s">
        <v>1367</v>
      </c>
    </row>
    <row r="768" spans="1:15" x14ac:dyDescent="0.35">
      <c r="A768">
        <v>197</v>
      </c>
      <c r="B768" t="s">
        <v>744</v>
      </c>
      <c r="C768">
        <v>0</v>
      </c>
      <c r="D768" t="s">
        <v>1220</v>
      </c>
      <c r="E768" t="s">
        <v>444</v>
      </c>
      <c r="F768" t="b">
        <v>0</v>
      </c>
      <c r="G768">
        <v>23</v>
      </c>
      <c r="I768" s="13"/>
      <c r="K768">
        <v>0</v>
      </c>
      <c r="L768">
        <v>0</v>
      </c>
      <c r="M768">
        <v>90</v>
      </c>
      <c r="N768" t="s">
        <v>1286</v>
      </c>
      <c r="O768" t="s">
        <v>1368</v>
      </c>
    </row>
    <row r="769" spans="1:15" x14ac:dyDescent="0.35">
      <c r="A769">
        <v>198</v>
      </c>
      <c r="B769" t="s">
        <v>744</v>
      </c>
      <c r="C769">
        <v>0</v>
      </c>
      <c r="D769" t="s">
        <v>1220</v>
      </c>
      <c r="E769" t="s">
        <v>445</v>
      </c>
      <c r="F769" t="b">
        <v>0</v>
      </c>
      <c r="G769">
        <v>3500</v>
      </c>
      <c r="I769" s="13"/>
      <c r="K769">
        <v>0</v>
      </c>
      <c r="L769">
        <v>0</v>
      </c>
      <c r="M769">
        <v>14000</v>
      </c>
      <c r="N769" t="s">
        <v>1287</v>
      </c>
      <c r="O769" t="s">
        <v>1369</v>
      </c>
    </row>
    <row r="770" spans="1:15" x14ac:dyDescent="0.35">
      <c r="A770">
        <v>198</v>
      </c>
      <c r="B770" t="s">
        <v>744</v>
      </c>
      <c r="C770">
        <v>4197</v>
      </c>
      <c r="D770" t="s">
        <v>1220</v>
      </c>
      <c r="E770" t="s">
        <v>445</v>
      </c>
      <c r="F770" t="b">
        <v>1</v>
      </c>
      <c r="G770">
        <v>3500</v>
      </c>
      <c r="H770" t="s">
        <v>1381</v>
      </c>
      <c r="I770" s="13">
        <v>46217</v>
      </c>
      <c r="K770">
        <v>0</v>
      </c>
      <c r="L770">
        <v>0</v>
      </c>
      <c r="M770">
        <v>14000</v>
      </c>
      <c r="N770" t="s">
        <v>1285</v>
      </c>
      <c r="O770" t="s">
        <v>1367</v>
      </c>
    </row>
    <row r="771" spans="1:15" x14ac:dyDescent="0.35">
      <c r="A771">
        <v>198</v>
      </c>
      <c r="B771" t="s">
        <v>744</v>
      </c>
      <c r="C771">
        <v>0</v>
      </c>
      <c r="D771" t="s">
        <v>1220</v>
      </c>
      <c r="E771" t="s">
        <v>445</v>
      </c>
      <c r="F771" t="b">
        <v>0</v>
      </c>
      <c r="G771">
        <v>3500</v>
      </c>
      <c r="I771" s="13"/>
      <c r="K771">
        <v>0</v>
      </c>
      <c r="L771">
        <v>0</v>
      </c>
      <c r="M771">
        <v>14000</v>
      </c>
      <c r="N771" t="s">
        <v>1286</v>
      </c>
      <c r="O771" t="s">
        <v>1368</v>
      </c>
    </row>
    <row r="772" spans="1:15" x14ac:dyDescent="0.35">
      <c r="A772">
        <v>198</v>
      </c>
      <c r="B772" t="s">
        <v>744</v>
      </c>
      <c r="C772">
        <v>443</v>
      </c>
      <c r="D772" t="s">
        <v>1220</v>
      </c>
      <c r="E772" t="s">
        <v>445</v>
      </c>
      <c r="F772" t="b">
        <v>1</v>
      </c>
      <c r="G772">
        <v>3500</v>
      </c>
      <c r="H772" t="s">
        <v>1381</v>
      </c>
      <c r="I772" s="13">
        <v>46146</v>
      </c>
      <c r="K772">
        <v>148200000</v>
      </c>
      <c r="L772">
        <v>1299128663</v>
      </c>
      <c r="M772">
        <v>14000</v>
      </c>
      <c r="N772" t="s">
        <v>1284</v>
      </c>
      <c r="O772" t="s">
        <v>1366</v>
      </c>
    </row>
    <row r="773" spans="1:15" x14ac:dyDescent="0.35">
      <c r="A773">
        <v>199</v>
      </c>
      <c r="B773" t="s">
        <v>744</v>
      </c>
      <c r="C773">
        <v>85</v>
      </c>
      <c r="D773" t="s">
        <v>1220</v>
      </c>
      <c r="E773" t="s">
        <v>446</v>
      </c>
      <c r="F773" t="b">
        <v>1</v>
      </c>
      <c r="G773">
        <v>236</v>
      </c>
      <c r="H773" t="s">
        <v>1381</v>
      </c>
      <c r="I773" s="13">
        <v>46146</v>
      </c>
      <c r="K773">
        <v>56600000</v>
      </c>
      <c r="L773">
        <v>936200000</v>
      </c>
      <c r="M773">
        <v>945</v>
      </c>
      <c r="N773" t="s">
        <v>1284</v>
      </c>
      <c r="O773" t="s">
        <v>1366</v>
      </c>
    </row>
    <row r="774" spans="1:15" x14ac:dyDescent="0.35">
      <c r="A774">
        <v>199</v>
      </c>
      <c r="B774" t="s">
        <v>744</v>
      </c>
      <c r="C774">
        <v>153</v>
      </c>
      <c r="D774" t="s">
        <v>1220</v>
      </c>
      <c r="E774" t="s">
        <v>446</v>
      </c>
      <c r="F774" t="b">
        <v>1</v>
      </c>
      <c r="G774">
        <v>236</v>
      </c>
      <c r="H774" t="s">
        <v>1381</v>
      </c>
      <c r="I774" s="13">
        <v>46217</v>
      </c>
      <c r="K774">
        <v>0</v>
      </c>
      <c r="L774">
        <v>0</v>
      </c>
      <c r="M774">
        <v>945</v>
      </c>
      <c r="N774" t="s">
        <v>1285</v>
      </c>
      <c r="O774" t="s">
        <v>1367</v>
      </c>
    </row>
    <row r="775" spans="1:15" x14ac:dyDescent="0.35">
      <c r="A775">
        <v>199</v>
      </c>
      <c r="B775" t="s">
        <v>744</v>
      </c>
      <c r="C775">
        <v>0</v>
      </c>
      <c r="D775" t="s">
        <v>1220</v>
      </c>
      <c r="E775" t="s">
        <v>446</v>
      </c>
      <c r="F775" t="b">
        <v>0</v>
      </c>
      <c r="G775">
        <v>236</v>
      </c>
      <c r="I775" s="13"/>
      <c r="K775">
        <v>0</v>
      </c>
      <c r="L775">
        <v>0</v>
      </c>
      <c r="M775">
        <v>945</v>
      </c>
      <c r="N775" t="s">
        <v>1286</v>
      </c>
      <c r="O775" t="s">
        <v>1368</v>
      </c>
    </row>
    <row r="776" spans="1:15" x14ac:dyDescent="0.35">
      <c r="A776">
        <v>199</v>
      </c>
      <c r="B776" t="s">
        <v>744</v>
      </c>
      <c r="C776">
        <v>0</v>
      </c>
      <c r="D776" t="s">
        <v>1220</v>
      </c>
      <c r="E776" t="s">
        <v>446</v>
      </c>
      <c r="F776" t="b">
        <v>0</v>
      </c>
      <c r="G776">
        <v>237</v>
      </c>
      <c r="I776" s="13"/>
      <c r="K776">
        <v>0</v>
      </c>
      <c r="L776">
        <v>0</v>
      </c>
      <c r="M776">
        <v>945</v>
      </c>
      <c r="N776" t="s">
        <v>1287</v>
      </c>
      <c r="O776" t="s">
        <v>1369</v>
      </c>
    </row>
    <row r="777" spans="1:15" x14ac:dyDescent="0.35">
      <c r="A777">
        <v>200</v>
      </c>
      <c r="B777" t="s">
        <v>744</v>
      </c>
      <c r="C777">
        <v>0</v>
      </c>
      <c r="D777" t="s">
        <v>1220</v>
      </c>
      <c r="E777" t="s">
        <v>447</v>
      </c>
      <c r="F777" t="b">
        <v>0</v>
      </c>
      <c r="G777">
        <v>3</v>
      </c>
      <c r="I777" s="13"/>
      <c r="K777">
        <v>0</v>
      </c>
      <c r="L777">
        <v>0</v>
      </c>
      <c r="M777">
        <v>12</v>
      </c>
      <c r="N777" t="s">
        <v>1287</v>
      </c>
      <c r="O777" t="s">
        <v>1369</v>
      </c>
    </row>
    <row r="778" spans="1:15" x14ac:dyDescent="0.35">
      <c r="A778">
        <v>200</v>
      </c>
      <c r="B778" t="s">
        <v>744</v>
      </c>
      <c r="C778">
        <v>0</v>
      </c>
      <c r="D778" t="s">
        <v>1220</v>
      </c>
      <c r="E778" t="s">
        <v>447</v>
      </c>
      <c r="F778" t="b">
        <v>1</v>
      </c>
      <c r="G778">
        <v>3</v>
      </c>
      <c r="H778" t="s">
        <v>1381</v>
      </c>
      <c r="I778" s="13">
        <v>46146</v>
      </c>
      <c r="K778">
        <v>0</v>
      </c>
      <c r="L778">
        <v>936200000</v>
      </c>
      <c r="M778">
        <v>12</v>
      </c>
      <c r="N778" t="s">
        <v>1284</v>
      </c>
      <c r="O778" t="s">
        <v>1366</v>
      </c>
    </row>
    <row r="779" spans="1:15" x14ac:dyDescent="0.35">
      <c r="A779">
        <v>200</v>
      </c>
      <c r="B779" t="s">
        <v>744</v>
      </c>
      <c r="C779">
        <v>0</v>
      </c>
      <c r="D779" t="s">
        <v>1220</v>
      </c>
      <c r="E779" t="s">
        <v>447</v>
      </c>
      <c r="F779" t="b">
        <v>1</v>
      </c>
      <c r="G779">
        <v>3</v>
      </c>
      <c r="H779" t="s">
        <v>1381</v>
      </c>
      <c r="I779" s="13">
        <v>46217</v>
      </c>
      <c r="K779">
        <v>0</v>
      </c>
      <c r="L779">
        <v>0</v>
      </c>
      <c r="M779">
        <v>12</v>
      </c>
      <c r="N779" t="s">
        <v>1285</v>
      </c>
      <c r="O779" t="s">
        <v>1367</v>
      </c>
    </row>
    <row r="780" spans="1:15" x14ac:dyDescent="0.35">
      <c r="A780">
        <v>200</v>
      </c>
      <c r="B780" t="s">
        <v>744</v>
      </c>
      <c r="C780">
        <v>0</v>
      </c>
      <c r="D780" t="s">
        <v>1220</v>
      </c>
      <c r="E780" t="s">
        <v>447</v>
      </c>
      <c r="F780" t="b">
        <v>0</v>
      </c>
      <c r="G780">
        <v>3</v>
      </c>
      <c r="I780" s="13"/>
      <c r="K780">
        <v>0</v>
      </c>
      <c r="L780">
        <v>0</v>
      </c>
      <c r="M780">
        <v>12</v>
      </c>
      <c r="N780" t="s">
        <v>1286</v>
      </c>
      <c r="O780" t="s">
        <v>1368</v>
      </c>
    </row>
    <row r="781" spans="1:15" x14ac:dyDescent="0.35">
      <c r="A781">
        <v>201</v>
      </c>
      <c r="B781" t="s">
        <v>744</v>
      </c>
      <c r="C781">
        <v>0</v>
      </c>
      <c r="D781" t="s">
        <v>1220</v>
      </c>
      <c r="E781" t="s">
        <v>448</v>
      </c>
      <c r="F781" t="b">
        <v>0</v>
      </c>
      <c r="G781">
        <v>20</v>
      </c>
      <c r="I781" s="13"/>
      <c r="K781">
        <v>0</v>
      </c>
      <c r="L781">
        <v>0</v>
      </c>
      <c r="M781">
        <v>80</v>
      </c>
      <c r="N781" t="s">
        <v>1287</v>
      </c>
      <c r="O781" t="s">
        <v>1369</v>
      </c>
    </row>
    <row r="782" spans="1:15" x14ac:dyDescent="0.35">
      <c r="A782">
        <v>201</v>
      </c>
      <c r="B782" t="s">
        <v>744</v>
      </c>
      <c r="C782">
        <v>0</v>
      </c>
      <c r="D782" t="s">
        <v>1220</v>
      </c>
      <c r="E782" t="s">
        <v>448</v>
      </c>
      <c r="F782" t="b">
        <v>0</v>
      </c>
      <c r="G782">
        <v>20</v>
      </c>
      <c r="I782" s="13"/>
      <c r="K782">
        <v>0</v>
      </c>
      <c r="L782">
        <v>0</v>
      </c>
      <c r="M782">
        <v>80</v>
      </c>
      <c r="N782" t="s">
        <v>1286</v>
      </c>
      <c r="O782" t="s">
        <v>1368</v>
      </c>
    </row>
    <row r="783" spans="1:15" x14ac:dyDescent="0.35">
      <c r="A783">
        <v>201</v>
      </c>
      <c r="B783" t="s">
        <v>744</v>
      </c>
      <c r="C783">
        <v>0</v>
      </c>
      <c r="D783" t="s">
        <v>1220</v>
      </c>
      <c r="E783" t="s">
        <v>448</v>
      </c>
      <c r="F783" t="b">
        <v>1</v>
      </c>
      <c r="G783">
        <v>20</v>
      </c>
      <c r="H783" t="s">
        <v>1381</v>
      </c>
      <c r="I783" s="13">
        <v>46146</v>
      </c>
      <c r="K783">
        <v>0</v>
      </c>
      <c r="L783">
        <v>268400000</v>
      </c>
      <c r="M783">
        <v>80</v>
      </c>
      <c r="N783" t="s">
        <v>1284</v>
      </c>
      <c r="O783" t="s">
        <v>1366</v>
      </c>
    </row>
    <row r="784" spans="1:15" x14ac:dyDescent="0.35">
      <c r="A784">
        <v>201</v>
      </c>
      <c r="B784" t="s">
        <v>744</v>
      </c>
      <c r="C784">
        <v>45</v>
      </c>
      <c r="D784" t="s">
        <v>1220</v>
      </c>
      <c r="E784" t="s">
        <v>448</v>
      </c>
      <c r="F784" t="b">
        <v>1</v>
      </c>
      <c r="G784">
        <v>20</v>
      </c>
      <c r="H784" t="s">
        <v>1381</v>
      </c>
      <c r="I784" s="13">
        <v>46217</v>
      </c>
      <c r="K784">
        <v>0</v>
      </c>
      <c r="L784">
        <v>0</v>
      </c>
      <c r="M784">
        <v>80</v>
      </c>
      <c r="N784" t="s">
        <v>1285</v>
      </c>
      <c r="O784" t="s">
        <v>1367</v>
      </c>
    </row>
    <row r="785" spans="1:15" x14ac:dyDescent="0.35">
      <c r="A785">
        <v>202</v>
      </c>
      <c r="B785" t="s">
        <v>744</v>
      </c>
      <c r="C785">
        <v>0</v>
      </c>
      <c r="D785" t="s">
        <v>1220</v>
      </c>
      <c r="E785" t="s">
        <v>449</v>
      </c>
      <c r="F785" t="b">
        <v>1</v>
      </c>
      <c r="G785">
        <v>1</v>
      </c>
      <c r="H785" t="s">
        <v>1381</v>
      </c>
      <c r="I785" s="13">
        <v>46146</v>
      </c>
      <c r="K785">
        <v>0</v>
      </c>
      <c r="L785">
        <v>652428960</v>
      </c>
      <c r="M785">
        <v>6</v>
      </c>
      <c r="N785" t="s">
        <v>1284</v>
      </c>
      <c r="O785" t="s">
        <v>1366</v>
      </c>
    </row>
    <row r="786" spans="1:15" x14ac:dyDescent="0.35">
      <c r="A786">
        <v>202</v>
      </c>
      <c r="B786" t="s">
        <v>744</v>
      </c>
      <c r="C786">
        <v>0</v>
      </c>
      <c r="D786" t="s">
        <v>1220</v>
      </c>
      <c r="E786" t="s">
        <v>449</v>
      </c>
      <c r="F786" t="b">
        <v>1</v>
      </c>
      <c r="G786">
        <v>1</v>
      </c>
      <c r="H786" t="s">
        <v>1381</v>
      </c>
      <c r="I786" s="13">
        <v>46217</v>
      </c>
      <c r="K786">
        <v>0</v>
      </c>
      <c r="L786">
        <v>0</v>
      </c>
      <c r="M786">
        <v>6</v>
      </c>
      <c r="N786" t="s">
        <v>1285</v>
      </c>
      <c r="O786" t="s">
        <v>1367</v>
      </c>
    </row>
    <row r="787" spans="1:15" x14ac:dyDescent="0.35">
      <c r="A787">
        <v>202</v>
      </c>
      <c r="B787" t="s">
        <v>744</v>
      </c>
      <c r="C787">
        <v>0</v>
      </c>
      <c r="D787" t="s">
        <v>1220</v>
      </c>
      <c r="E787" t="s">
        <v>449</v>
      </c>
      <c r="F787" t="b">
        <v>0</v>
      </c>
      <c r="G787">
        <v>2</v>
      </c>
      <c r="I787" s="13"/>
      <c r="K787">
        <v>0</v>
      </c>
      <c r="L787">
        <v>0</v>
      </c>
      <c r="M787">
        <v>6</v>
      </c>
      <c r="N787" t="s">
        <v>1286</v>
      </c>
      <c r="O787" t="s">
        <v>1368</v>
      </c>
    </row>
    <row r="788" spans="1:15" x14ac:dyDescent="0.35">
      <c r="A788">
        <v>202</v>
      </c>
      <c r="B788" t="s">
        <v>744</v>
      </c>
      <c r="C788">
        <v>0</v>
      </c>
      <c r="D788" t="s">
        <v>1220</v>
      </c>
      <c r="E788" t="s">
        <v>449</v>
      </c>
      <c r="F788" t="b">
        <v>0</v>
      </c>
      <c r="G788">
        <v>2</v>
      </c>
      <c r="I788" s="13"/>
      <c r="K788">
        <v>0</v>
      </c>
      <c r="L788">
        <v>0</v>
      </c>
      <c r="M788">
        <v>6</v>
      </c>
      <c r="N788" t="s">
        <v>1287</v>
      </c>
      <c r="O788" t="s">
        <v>1369</v>
      </c>
    </row>
    <row r="789" spans="1:15" x14ac:dyDescent="0.35">
      <c r="A789">
        <v>203</v>
      </c>
      <c r="B789" t="s">
        <v>744</v>
      </c>
      <c r="C789">
        <v>46</v>
      </c>
      <c r="D789" t="s">
        <v>1220</v>
      </c>
      <c r="E789" t="s">
        <v>450</v>
      </c>
      <c r="F789" t="b">
        <v>1</v>
      </c>
      <c r="G789">
        <v>132</v>
      </c>
      <c r="H789" t="s">
        <v>1381</v>
      </c>
      <c r="I789" s="13">
        <v>46146</v>
      </c>
      <c r="K789">
        <v>117406666</v>
      </c>
      <c r="L789">
        <v>700000000</v>
      </c>
      <c r="M789">
        <v>528</v>
      </c>
      <c r="N789" t="s">
        <v>1284</v>
      </c>
      <c r="O789" t="s">
        <v>1366</v>
      </c>
    </row>
    <row r="790" spans="1:15" x14ac:dyDescent="0.35">
      <c r="A790">
        <v>203</v>
      </c>
      <c r="B790" t="s">
        <v>744</v>
      </c>
      <c r="C790">
        <v>218</v>
      </c>
      <c r="D790" t="s">
        <v>1220</v>
      </c>
      <c r="E790" t="s">
        <v>450</v>
      </c>
      <c r="F790" t="b">
        <v>1</v>
      </c>
      <c r="G790">
        <v>132</v>
      </c>
      <c r="H790" t="s">
        <v>1381</v>
      </c>
      <c r="I790" s="13">
        <v>46218</v>
      </c>
      <c r="K790">
        <v>0</v>
      </c>
      <c r="L790">
        <v>0</v>
      </c>
      <c r="M790">
        <v>528</v>
      </c>
      <c r="N790" t="s">
        <v>1285</v>
      </c>
      <c r="O790" t="s">
        <v>1367</v>
      </c>
    </row>
    <row r="791" spans="1:15" x14ac:dyDescent="0.35">
      <c r="A791">
        <v>203</v>
      </c>
      <c r="B791" t="s">
        <v>744</v>
      </c>
      <c r="C791">
        <v>0</v>
      </c>
      <c r="D791" t="s">
        <v>1220</v>
      </c>
      <c r="E791" t="s">
        <v>450</v>
      </c>
      <c r="F791" t="b">
        <v>0</v>
      </c>
      <c r="G791">
        <v>132</v>
      </c>
      <c r="I791" s="13"/>
      <c r="K791">
        <v>0</v>
      </c>
      <c r="L791">
        <v>0</v>
      </c>
      <c r="M791">
        <v>528</v>
      </c>
      <c r="N791" t="s">
        <v>1286</v>
      </c>
      <c r="O791" t="s">
        <v>1368</v>
      </c>
    </row>
    <row r="792" spans="1:15" x14ac:dyDescent="0.35">
      <c r="A792">
        <v>203</v>
      </c>
      <c r="B792" t="s">
        <v>744</v>
      </c>
      <c r="C792">
        <v>0</v>
      </c>
      <c r="D792" t="s">
        <v>1220</v>
      </c>
      <c r="E792" t="s">
        <v>450</v>
      </c>
      <c r="F792" t="b">
        <v>0</v>
      </c>
      <c r="G792">
        <v>132</v>
      </c>
      <c r="I792" s="13"/>
      <c r="K792">
        <v>0</v>
      </c>
      <c r="L792">
        <v>0</v>
      </c>
      <c r="M792">
        <v>528</v>
      </c>
      <c r="N792" t="s">
        <v>1287</v>
      </c>
      <c r="O792" t="s">
        <v>1369</v>
      </c>
    </row>
    <row r="793" spans="1:15" x14ac:dyDescent="0.35">
      <c r="A793">
        <v>204</v>
      </c>
      <c r="B793" t="s">
        <v>744</v>
      </c>
      <c r="C793">
        <v>0</v>
      </c>
      <c r="D793" t="s">
        <v>1220</v>
      </c>
      <c r="E793" t="s">
        <v>450</v>
      </c>
      <c r="F793" t="b">
        <v>0</v>
      </c>
      <c r="G793">
        <v>1</v>
      </c>
      <c r="I793" s="13"/>
      <c r="K793">
        <v>0</v>
      </c>
      <c r="L793">
        <v>0</v>
      </c>
      <c r="M793">
        <v>2</v>
      </c>
      <c r="N793" t="s">
        <v>1287</v>
      </c>
      <c r="O793" t="s">
        <v>1369</v>
      </c>
    </row>
    <row r="794" spans="1:15" x14ac:dyDescent="0.35">
      <c r="A794">
        <v>204</v>
      </c>
      <c r="B794" t="s">
        <v>744</v>
      </c>
      <c r="C794">
        <v>0</v>
      </c>
      <c r="D794" t="s">
        <v>1220</v>
      </c>
      <c r="E794" t="s">
        <v>450</v>
      </c>
      <c r="F794" t="b">
        <v>1</v>
      </c>
      <c r="G794">
        <v>0</v>
      </c>
      <c r="H794" t="s">
        <v>1381</v>
      </c>
      <c r="I794" s="13">
        <v>46146</v>
      </c>
      <c r="K794">
        <v>0</v>
      </c>
      <c r="L794">
        <v>652428960</v>
      </c>
      <c r="M794">
        <v>2</v>
      </c>
      <c r="N794" t="s">
        <v>1284</v>
      </c>
      <c r="O794" t="s">
        <v>1366</v>
      </c>
    </row>
    <row r="795" spans="1:15" x14ac:dyDescent="0.35">
      <c r="A795">
        <v>204</v>
      </c>
      <c r="B795" t="s">
        <v>744</v>
      </c>
      <c r="C795">
        <v>0</v>
      </c>
      <c r="D795" t="s">
        <v>1220</v>
      </c>
      <c r="E795" t="s">
        <v>450</v>
      </c>
      <c r="F795" t="b">
        <v>1</v>
      </c>
      <c r="G795">
        <v>0</v>
      </c>
      <c r="H795" t="s">
        <v>1381</v>
      </c>
      <c r="I795" s="13">
        <v>46217</v>
      </c>
      <c r="K795">
        <v>0</v>
      </c>
      <c r="L795">
        <v>0</v>
      </c>
      <c r="M795">
        <v>2</v>
      </c>
      <c r="N795" t="s">
        <v>1285</v>
      </c>
      <c r="O795" t="s">
        <v>1367</v>
      </c>
    </row>
    <row r="796" spans="1:15" x14ac:dyDescent="0.35">
      <c r="A796">
        <v>204</v>
      </c>
      <c r="B796" t="s">
        <v>744</v>
      </c>
      <c r="C796">
        <v>0</v>
      </c>
      <c r="D796" t="s">
        <v>1220</v>
      </c>
      <c r="E796" t="s">
        <v>450</v>
      </c>
      <c r="F796" t="b">
        <v>0</v>
      </c>
      <c r="G796">
        <v>1</v>
      </c>
      <c r="I796" s="13"/>
      <c r="K796">
        <v>0</v>
      </c>
      <c r="L796">
        <v>0</v>
      </c>
      <c r="M796">
        <v>2</v>
      </c>
      <c r="N796" t="s">
        <v>1286</v>
      </c>
      <c r="O796" t="s">
        <v>1368</v>
      </c>
    </row>
    <row r="797" spans="1:15" x14ac:dyDescent="0.35">
      <c r="A797">
        <v>205</v>
      </c>
      <c r="B797" t="s">
        <v>744</v>
      </c>
      <c r="C797">
        <v>0</v>
      </c>
      <c r="D797" t="s">
        <v>1220</v>
      </c>
      <c r="E797" t="s">
        <v>1306</v>
      </c>
      <c r="F797" t="b">
        <v>0</v>
      </c>
      <c r="G797">
        <v>34</v>
      </c>
      <c r="I797" s="13"/>
      <c r="K797">
        <v>0</v>
      </c>
      <c r="L797">
        <v>0</v>
      </c>
      <c r="M797">
        <v>135</v>
      </c>
      <c r="N797" t="s">
        <v>1287</v>
      </c>
      <c r="O797" t="s">
        <v>1369</v>
      </c>
    </row>
    <row r="798" spans="1:15" x14ac:dyDescent="0.35">
      <c r="A798">
        <v>205</v>
      </c>
      <c r="B798" t="s">
        <v>744</v>
      </c>
      <c r="C798">
        <v>0</v>
      </c>
      <c r="D798" t="s">
        <v>1220</v>
      </c>
      <c r="E798" t="s">
        <v>1306</v>
      </c>
      <c r="F798" t="b">
        <v>0</v>
      </c>
      <c r="G798">
        <v>34</v>
      </c>
      <c r="I798" s="13"/>
      <c r="K798">
        <v>0</v>
      </c>
      <c r="L798">
        <v>0</v>
      </c>
      <c r="M798">
        <v>135</v>
      </c>
      <c r="N798" t="s">
        <v>1286</v>
      </c>
      <c r="O798" t="s">
        <v>1368</v>
      </c>
    </row>
    <row r="799" spans="1:15" x14ac:dyDescent="0.35">
      <c r="A799">
        <v>205</v>
      </c>
      <c r="B799" t="s">
        <v>744</v>
      </c>
      <c r="C799">
        <v>56</v>
      </c>
      <c r="D799" t="s">
        <v>1220</v>
      </c>
      <c r="E799" t="s">
        <v>1306</v>
      </c>
      <c r="F799" t="b">
        <v>1</v>
      </c>
      <c r="G799">
        <v>34</v>
      </c>
      <c r="H799" t="s">
        <v>1381</v>
      </c>
      <c r="I799" s="13">
        <v>46217</v>
      </c>
      <c r="K799">
        <v>0</v>
      </c>
      <c r="L799">
        <v>0</v>
      </c>
      <c r="M799">
        <v>135</v>
      </c>
      <c r="N799" t="s">
        <v>1285</v>
      </c>
      <c r="O799" t="s">
        <v>1367</v>
      </c>
    </row>
    <row r="800" spans="1:15" x14ac:dyDescent="0.35">
      <c r="A800">
        <v>205</v>
      </c>
      <c r="B800" t="s">
        <v>744</v>
      </c>
      <c r="C800">
        <v>30</v>
      </c>
      <c r="D800" t="s">
        <v>1220</v>
      </c>
      <c r="E800" t="s">
        <v>1306</v>
      </c>
      <c r="F800" t="b">
        <v>1</v>
      </c>
      <c r="G800">
        <v>33</v>
      </c>
      <c r="H800" t="s">
        <v>1381</v>
      </c>
      <c r="I800" s="13">
        <v>46146</v>
      </c>
      <c r="K800">
        <v>47478667</v>
      </c>
      <c r="L800">
        <v>1023133330</v>
      </c>
      <c r="M800">
        <v>135</v>
      </c>
      <c r="N800" t="s">
        <v>1284</v>
      </c>
      <c r="O800" t="s">
        <v>1366</v>
      </c>
    </row>
    <row r="801" spans="1:15" x14ac:dyDescent="0.35">
      <c r="A801">
        <v>206</v>
      </c>
      <c r="B801" t="s">
        <v>744</v>
      </c>
      <c r="C801">
        <v>9</v>
      </c>
      <c r="D801" t="s">
        <v>1220</v>
      </c>
      <c r="E801" t="s">
        <v>452</v>
      </c>
      <c r="F801" t="b">
        <v>1</v>
      </c>
      <c r="G801">
        <v>20</v>
      </c>
      <c r="H801" t="s">
        <v>1381</v>
      </c>
      <c r="I801" s="13">
        <v>46146</v>
      </c>
      <c r="K801">
        <v>31893333</v>
      </c>
      <c r="L801">
        <v>222950000</v>
      </c>
      <c r="M801">
        <v>80</v>
      </c>
      <c r="N801" t="s">
        <v>1284</v>
      </c>
      <c r="O801" t="s">
        <v>1366</v>
      </c>
    </row>
    <row r="802" spans="1:15" x14ac:dyDescent="0.35">
      <c r="A802">
        <v>206</v>
      </c>
      <c r="B802" t="s">
        <v>744</v>
      </c>
      <c r="C802">
        <v>40</v>
      </c>
      <c r="D802" t="s">
        <v>1220</v>
      </c>
      <c r="E802" t="s">
        <v>452</v>
      </c>
      <c r="F802" t="b">
        <v>1</v>
      </c>
      <c r="G802">
        <v>20</v>
      </c>
      <c r="H802" t="s">
        <v>1381</v>
      </c>
      <c r="I802" s="13">
        <v>46217</v>
      </c>
      <c r="K802">
        <v>0</v>
      </c>
      <c r="L802">
        <v>0</v>
      </c>
      <c r="M802">
        <v>80</v>
      </c>
      <c r="N802" t="s">
        <v>1285</v>
      </c>
      <c r="O802" t="s">
        <v>1367</v>
      </c>
    </row>
    <row r="803" spans="1:15" x14ac:dyDescent="0.35">
      <c r="A803">
        <v>206</v>
      </c>
      <c r="B803" t="s">
        <v>744</v>
      </c>
      <c r="C803">
        <v>0</v>
      </c>
      <c r="D803" t="s">
        <v>1220</v>
      </c>
      <c r="E803" t="s">
        <v>452</v>
      </c>
      <c r="F803" t="b">
        <v>0</v>
      </c>
      <c r="G803">
        <v>20</v>
      </c>
      <c r="I803" s="13"/>
      <c r="K803">
        <v>0</v>
      </c>
      <c r="L803">
        <v>0</v>
      </c>
      <c r="M803">
        <v>80</v>
      </c>
      <c r="N803" t="s">
        <v>1286</v>
      </c>
      <c r="O803" t="s">
        <v>1368</v>
      </c>
    </row>
    <row r="804" spans="1:15" x14ac:dyDescent="0.35">
      <c r="A804">
        <v>206</v>
      </c>
      <c r="B804" t="s">
        <v>744</v>
      </c>
      <c r="C804">
        <v>0</v>
      </c>
      <c r="D804" t="s">
        <v>1220</v>
      </c>
      <c r="E804" t="s">
        <v>452</v>
      </c>
      <c r="F804" t="b">
        <v>0</v>
      </c>
      <c r="G804">
        <v>20</v>
      </c>
      <c r="I804" s="13"/>
      <c r="K804">
        <v>0</v>
      </c>
      <c r="L804">
        <v>0</v>
      </c>
      <c r="M804">
        <v>80</v>
      </c>
      <c r="N804" t="s">
        <v>1287</v>
      </c>
      <c r="O804" t="s">
        <v>1369</v>
      </c>
    </row>
    <row r="805" spans="1:15" x14ac:dyDescent="0.35">
      <c r="A805">
        <v>207</v>
      </c>
      <c r="B805" t="s">
        <v>744</v>
      </c>
      <c r="C805">
        <v>0</v>
      </c>
      <c r="D805" t="s">
        <v>1220</v>
      </c>
      <c r="E805" t="s">
        <v>453</v>
      </c>
      <c r="F805" t="b">
        <v>0</v>
      </c>
      <c r="G805">
        <v>34</v>
      </c>
      <c r="I805" s="13"/>
      <c r="K805">
        <v>0</v>
      </c>
      <c r="L805">
        <v>0</v>
      </c>
      <c r="M805">
        <v>135</v>
      </c>
      <c r="N805" t="s">
        <v>1287</v>
      </c>
      <c r="O805" t="s">
        <v>1369</v>
      </c>
    </row>
    <row r="806" spans="1:15" x14ac:dyDescent="0.35">
      <c r="A806">
        <v>207</v>
      </c>
      <c r="B806" t="s">
        <v>744</v>
      </c>
      <c r="C806">
        <v>32</v>
      </c>
      <c r="D806" t="s">
        <v>1220</v>
      </c>
      <c r="E806" t="s">
        <v>453</v>
      </c>
      <c r="F806" t="b">
        <v>1</v>
      </c>
      <c r="G806">
        <v>33</v>
      </c>
      <c r="H806" t="s">
        <v>1381</v>
      </c>
      <c r="I806" s="13">
        <v>46146</v>
      </c>
      <c r="K806">
        <v>63620740</v>
      </c>
      <c r="L806">
        <v>268400000</v>
      </c>
      <c r="M806">
        <v>135</v>
      </c>
      <c r="N806" t="s">
        <v>1284</v>
      </c>
      <c r="O806" t="s">
        <v>1366</v>
      </c>
    </row>
    <row r="807" spans="1:15" x14ac:dyDescent="0.35">
      <c r="A807">
        <v>207</v>
      </c>
      <c r="B807" t="s">
        <v>744</v>
      </c>
      <c r="C807">
        <v>39</v>
      </c>
      <c r="D807" t="s">
        <v>1220</v>
      </c>
      <c r="E807" t="s">
        <v>453</v>
      </c>
      <c r="F807" t="b">
        <v>1</v>
      </c>
      <c r="G807">
        <v>34</v>
      </c>
      <c r="H807" t="s">
        <v>1381</v>
      </c>
      <c r="I807" s="13">
        <v>46217</v>
      </c>
      <c r="K807">
        <v>0</v>
      </c>
      <c r="L807">
        <v>0</v>
      </c>
      <c r="M807">
        <v>135</v>
      </c>
      <c r="N807" t="s">
        <v>1285</v>
      </c>
      <c r="O807" t="s">
        <v>1367</v>
      </c>
    </row>
    <row r="808" spans="1:15" x14ac:dyDescent="0.35">
      <c r="A808">
        <v>207</v>
      </c>
      <c r="B808" t="s">
        <v>744</v>
      </c>
      <c r="C808">
        <v>0</v>
      </c>
      <c r="D808" t="s">
        <v>1220</v>
      </c>
      <c r="E808" t="s">
        <v>453</v>
      </c>
      <c r="F808" t="b">
        <v>0</v>
      </c>
      <c r="G808">
        <v>34</v>
      </c>
      <c r="I808" s="13"/>
      <c r="K808">
        <v>0</v>
      </c>
      <c r="L808">
        <v>0</v>
      </c>
      <c r="M808">
        <v>135</v>
      </c>
      <c r="N808" t="s">
        <v>1286</v>
      </c>
      <c r="O808" t="s">
        <v>1368</v>
      </c>
    </row>
    <row r="809" spans="1:15" x14ac:dyDescent="0.35">
      <c r="A809">
        <v>208</v>
      </c>
      <c r="B809" t="s">
        <v>744</v>
      </c>
      <c r="C809">
        <v>0</v>
      </c>
      <c r="D809" t="s">
        <v>1220</v>
      </c>
      <c r="E809" t="s">
        <v>454</v>
      </c>
      <c r="F809" t="b">
        <v>0</v>
      </c>
      <c r="G809">
        <v>2</v>
      </c>
      <c r="I809" s="13"/>
      <c r="K809">
        <v>0</v>
      </c>
      <c r="L809">
        <v>0</v>
      </c>
      <c r="M809">
        <v>7</v>
      </c>
      <c r="N809" t="s">
        <v>1286</v>
      </c>
      <c r="O809" t="s">
        <v>1368</v>
      </c>
    </row>
    <row r="810" spans="1:15" x14ac:dyDescent="0.35">
      <c r="A810">
        <v>208</v>
      </c>
      <c r="B810" t="s">
        <v>744</v>
      </c>
      <c r="C810">
        <v>0</v>
      </c>
      <c r="D810" t="s">
        <v>1220</v>
      </c>
      <c r="E810" t="s">
        <v>454</v>
      </c>
      <c r="F810" t="b">
        <v>1</v>
      </c>
      <c r="G810">
        <v>2</v>
      </c>
      <c r="H810" t="s">
        <v>1381</v>
      </c>
      <c r="I810" s="13">
        <v>46217</v>
      </c>
      <c r="K810">
        <v>0</v>
      </c>
      <c r="L810">
        <v>0</v>
      </c>
      <c r="M810">
        <v>7</v>
      </c>
      <c r="N810" t="s">
        <v>1285</v>
      </c>
      <c r="O810" t="s">
        <v>1367</v>
      </c>
    </row>
    <row r="811" spans="1:15" x14ac:dyDescent="0.35">
      <c r="A811">
        <v>208</v>
      </c>
      <c r="B811" t="s">
        <v>744</v>
      </c>
      <c r="C811">
        <v>0</v>
      </c>
      <c r="D811" t="s">
        <v>1220</v>
      </c>
      <c r="E811" t="s">
        <v>454</v>
      </c>
      <c r="F811" t="b">
        <v>0</v>
      </c>
      <c r="G811">
        <v>2</v>
      </c>
      <c r="I811" s="13"/>
      <c r="K811">
        <v>0</v>
      </c>
      <c r="L811">
        <v>0</v>
      </c>
      <c r="M811">
        <v>7</v>
      </c>
      <c r="N811" t="s">
        <v>1287</v>
      </c>
      <c r="O811" t="s">
        <v>1369</v>
      </c>
    </row>
    <row r="812" spans="1:15" x14ac:dyDescent="0.35">
      <c r="A812">
        <v>208</v>
      </c>
      <c r="B812" t="s">
        <v>744</v>
      </c>
      <c r="C812">
        <v>0</v>
      </c>
      <c r="D812" t="s">
        <v>1220</v>
      </c>
      <c r="E812" t="s">
        <v>454</v>
      </c>
      <c r="F812" t="b">
        <v>1</v>
      </c>
      <c r="G812">
        <v>1</v>
      </c>
      <c r="H812" t="s">
        <v>1381</v>
      </c>
      <c r="I812" s="13">
        <v>46146</v>
      </c>
      <c r="K812">
        <v>0</v>
      </c>
      <c r="L812">
        <v>365000000</v>
      </c>
      <c r="M812">
        <v>7</v>
      </c>
      <c r="N812" t="s">
        <v>1284</v>
      </c>
      <c r="O812" t="s">
        <v>1366</v>
      </c>
    </row>
    <row r="813" spans="1:15" x14ac:dyDescent="0.35">
      <c r="A813">
        <v>209</v>
      </c>
      <c r="B813" t="s">
        <v>744</v>
      </c>
      <c r="C813">
        <v>0</v>
      </c>
      <c r="D813" t="s">
        <v>1220</v>
      </c>
      <c r="E813" t="s">
        <v>454</v>
      </c>
      <c r="F813" t="b">
        <v>1</v>
      </c>
      <c r="G813">
        <v>4</v>
      </c>
      <c r="H813" t="s">
        <v>1381</v>
      </c>
      <c r="I813" s="13">
        <v>46146</v>
      </c>
      <c r="K813">
        <v>0</v>
      </c>
      <c r="L813">
        <v>365000000</v>
      </c>
      <c r="M813">
        <v>16</v>
      </c>
      <c r="N813" t="s">
        <v>1284</v>
      </c>
      <c r="O813" t="s">
        <v>1366</v>
      </c>
    </row>
    <row r="814" spans="1:15" x14ac:dyDescent="0.35">
      <c r="A814">
        <v>209</v>
      </c>
      <c r="B814" t="s">
        <v>744</v>
      </c>
      <c r="C814">
        <v>3</v>
      </c>
      <c r="D814" t="s">
        <v>1220</v>
      </c>
      <c r="E814" t="s">
        <v>454</v>
      </c>
      <c r="F814" t="b">
        <v>1</v>
      </c>
      <c r="G814">
        <v>4</v>
      </c>
      <c r="H814" t="s">
        <v>1381</v>
      </c>
      <c r="I814" s="13">
        <v>46217</v>
      </c>
      <c r="K814">
        <v>0</v>
      </c>
      <c r="L814">
        <v>0</v>
      </c>
      <c r="M814">
        <v>16</v>
      </c>
      <c r="N814" t="s">
        <v>1285</v>
      </c>
      <c r="O814" t="s">
        <v>1367</v>
      </c>
    </row>
    <row r="815" spans="1:15" x14ac:dyDescent="0.35">
      <c r="A815">
        <v>209</v>
      </c>
      <c r="B815" t="s">
        <v>744</v>
      </c>
      <c r="C815">
        <v>0</v>
      </c>
      <c r="D815" t="s">
        <v>1220</v>
      </c>
      <c r="E815" t="s">
        <v>454</v>
      </c>
      <c r="F815" t="b">
        <v>0</v>
      </c>
      <c r="G815">
        <v>4</v>
      </c>
      <c r="I815" s="13"/>
      <c r="K815">
        <v>0</v>
      </c>
      <c r="L815">
        <v>0</v>
      </c>
      <c r="M815">
        <v>16</v>
      </c>
      <c r="N815" t="s">
        <v>1286</v>
      </c>
      <c r="O815" t="s">
        <v>1368</v>
      </c>
    </row>
    <row r="816" spans="1:15" x14ac:dyDescent="0.35">
      <c r="A816">
        <v>209</v>
      </c>
      <c r="B816" t="s">
        <v>744</v>
      </c>
      <c r="C816">
        <v>0</v>
      </c>
      <c r="D816" t="s">
        <v>1220</v>
      </c>
      <c r="E816" t="s">
        <v>454</v>
      </c>
      <c r="F816" t="b">
        <v>0</v>
      </c>
      <c r="G816">
        <v>4</v>
      </c>
      <c r="I816" s="13"/>
      <c r="K816">
        <v>0</v>
      </c>
      <c r="L816">
        <v>0</v>
      </c>
      <c r="M816">
        <v>16</v>
      </c>
      <c r="N816" t="s">
        <v>1287</v>
      </c>
      <c r="O816" t="s">
        <v>1369</v>
      </c>
    </row>
    <row r="817" spans="1:15" x14ac:dyDescent="0.35">
      <c r="A817">
        <v>210</v>
      </c>
      <c r="B817" t="s">
        <v>744</v>
      </c>
      <c r="C817">
        <v>5</v>
      </c>
      <c r="D817" t="s">
        <v>1220</v>
      </c>
      <c r="E817" t="s">
        <v>455</v>
      </c>
      <c r="F817" t="b">
        <v>1</v>
      </c>
      <c r="G817">
        <v>30</v>
      </c>
      <c r="H817" t="s">
        <v>1381</v>
      </c>
      <c r="I817" s="13">
        <v>46146</v>
      </c>
      <c r="K817">
        <v>20350000</v>
      </c>
      <c r="L817">
        <v>488400000</v>
      </c>
      <c r="M817">
        <v>120</v>
      </c>
      <c r="N817" t="s">
        <v>1284</v>
      </c>
      <c r="O817" t="s">
        <v>1366</v>
      </c>
    </row>
    <row r="818" spans="1:15" x14ac:dyDescent="0.35">
      <c r="A818">
        <v>210</v>
      </c>
      <c r="B818" t="s">
        <v>744</v>
      </c>
      <c r="C818">
        <v>0</v>
      </c>
      <c r="D818" t="s">
        <v>1220</v>
      </c>
      <c r="E818" t="s">
        <v>455</v>
      </c>
      <c r="F818" t="b">
        <v>0</v>
      </c>
      <c r="G818">
        <v>30</v>
      </c>
      <c r="I818" s="13"/>
      <c r="K818">
        <v>0</v>
      </c>
      <c r="L818">
        <v>0</v>
      </c>
      <c r="M818">
        <v>120</v>
      </c>
      <c r="N818" t="s">
        <v>1286</v>
      </c>
      <c r="O818" t="s">
        <v>1368</v>
      </c>
    </row>
    <row r="819" spans="1:15" x14ac:dyDescent="0.35">
      <c r="A819">
        <v>210</v>
      </c>
      <c r="B819" t="s">
        <v>744</v>
      </c>
      <c r="C819">
        <v>0</v>
      </c>
      <c r="D819" t="s">
        <v>1220</v>
      </c>
      <c r="E819" t="s">
        <v>455</v>
      </c>
      <c r="F819" t="b">
        <v>0</v>
      </c>
      <c r="G819">
        <v>30</v>
      </c>
      <c r="I819" s="13"/>
      <c r="K819">
        <v>0</v>
      </c>
      <c r="L819">
        <v>0</v>
      </c>
      <c r="M819">
        <v>120</v>
      </c>
      <c r="N819" t="s">
        <v>1287</v>
      </c>
      <c r="O819" t="s">
        <v>1369</v>
      </c>
    </row>
    <row r="820" spans="1:15" x14ac:dyDescent="0.35">
      <c r="A820">
        <v>210</v>
      </c>
      <c r="B820" t="s">
        <v>744</v>
      </c>
      <c r="C820">
        <v>41</v>
      </c>
      <c r="D820" t="s">
        <v>1220</v>
      </c>
      <c r="E820" t="s">
        <v>455</v>
      </c>
      <c r="F820" t="b">
        <v>1</v>
      </c>
      <c r="G820">
        <v>30</v>
      </c>
      <c r="H820" t="s">
        <v>1381</v>
      </c>
      <c r="I820" s="13">
        <v>46217</v>
      </c>
      <c r="K820">
        <v>0</v>
      </c>
      <c r="L820">
        <v>0</v>
      </c>
      <c r="M820">
        <v>120</v>
      </c>
      <c r="N820" t="s">
        <v>1285</v>
      </c>
      <c r="O820" t="s">
        <v>1367</v>
      </c>
    </row>
    <row r="821" spans="1:15" x14ac:dyDescent="0.35">
      <c r="A821">
        <v>211</v>
      </c>
      <c r="B821" t="s">
        <v>744</v>
      </c>
      <c r="C821">
        <v>0</v>
      </c>
      <c r="D821" t="s">
        <v>1220</v>
      </c>
      <c r="E821" t="s">
        <v>456</v>
      </c>
      <c r="F821" t="b">
        <v>0</v>
      </c>
      <c r="G821">
        <v>1</v>
      </c>
      <c r="I821" s="13"/>
      <c r="K821">
        <v>0</v>
      </c>
      <c r="L821">
        <v>0</v>
      </c>
      <c r="M821">
        <v>3</v>
      </c>
      <c r="N821" t="s">
        <v>1287</v>
      </c>
      <c r="O821" t="s">
        <v>1369</v>
      </c>
    </row>
    <row r="822" spans="1:15" x14ac:dyDescent="0.35">
      <c r="A822">
        <v>211</v>
      </c>
      <c r="B822" t="s">
        <v>744</v>
      </c>
      <c r="C822">
        <v>0</v>
      </c>
      <c r="D822" t="s">
        <v>1220</v>
      </c>
      <c r="E822" t="s">
        <v>456</v>
      </c>
      <c r="F822" t="b">
        <v>0</v>
      </c>
      <c r="G822">
        <v>1</v>
      </c>
      <c r="I822" s="13"/>
      <c r="K822">
        <v>0</v>
      </c>
      <c r="L822">
        <v>0</v>
      </c>
      <c r="M822">
        <v>3</v>
      </c>
      <c r="N822" t="s">
        <v>1286</v>
      </c>
      <c r="O822" t="s">
        <v>1368</v>
      </c>
    </row>
    <row r="823" spans="1:15" x14ac:dyDescent="0.35">
      <c r="A823">
        <v>211</v>
      </c>
      <c r="B823" t="s">
        <v>744</v>
      </c>
      <c r="C823">
        <v>1</v>
      </c>
      <c r="D823" t="s">
        <v>1220</v>
      </c>
      <c r="E823" t="s">
        <v>456</v>
      </c>
      <c r="F823" t="b">
        <v>1</v>
      </c>
      <c r="G823">
        <v>1</v>
      </c>
      <c r="H823" t="s">
        <v>1381</v>
      </c>
      <c r="I823" s="13">
        <v>46217</v>
      </c>
      <c r="K823">
        <v>0</v>
      </c>
      <c r="L823">
        <v>0</v>
      </c>
      <c r="M823">
        <v>3</v>
      </c>
      <c r="N823" t="s">
        <v>1285</v>
      </c>
      <c r="O823" t="s">
        <v>1367</v>
      </c>
    </row>
    <row r="824" spans="1:15" x14ac:dyDescent="0.35">
      <c r="A824">
        <v>211</v>
      </c>
      <c r="B824" t="s">
        <v>744</v>
      </c>
      <c r="C824">
        <v>0</v>
      </c>
      <c r="D824" t="s">
        <v>1220</v>
      </c>
      <c r="E824" t="s">
        <v>456</v>
      </c>
      <c r="F824" t="b">
        <v>1</v>
      </c>
      <c r="G824">
        <v>0</v>
      </c>
      <c r="H824" t="s">
        <v>1381</v>
      </c>
      <c r="I824" s="13">
        <v>46146</v>
      </c>
      <c r="K824">
        <v>0</v>
      </c>
      <c r="L824">
        <v>340000000</v>
      </c>
      <c r="M824">
        <v>3</v>
      </c>
      <c r="N824" t="s">
        <v>1284</v>
      </c>
      <c r="O824" t="s">
        <v>1366</v>
      </c>
    </row>
    <row r="825" spans="1:15" x14ac:dyDescent="0.35">
      <c r="A825">
        <v>212</v>
      </c>
      <c r="B825" t="s">
        <v>744</v>
      </c>
      <c r="C825">
        <v>0</v>
      </c>
      <c r="D825" t="s">
        <v>1220</v>
      </c>
      <c r="E825" t="s">
        <v>457</v>
      </c>
      <c r="F825" t="b">
        <v>0</v>
      </c>
      <c r="G825">
        <v>23</v>
      </c>
      <c r="I825" s="13"/>
      <c r="K825">
        <v>0</v>
      </c>
      <c r="L825">
        <v>0</v>
      </c>
      <c r="M825">
        <v>90</v>
      </c>
      <c r="N825" t="s">
        <v>1287</v>
      </c>
      <c r="O825" t="s">
        <v>1369</v>
      </c>
    </row>
    <row r="826" spans="1:15" x14ac:dyDescent="0.35">
      <c r="A826">
        <v>212</v>
      </c>
      <c r="B826" t="s">
        <v>744</v>
      </c>
      <c r="C826">
        <v>0</v>
      </c>
      <c r="D826" t="s">
        <v>1220</v>
      </c>
      <c r="E826" t="s">
        <v>457</v>
      </c>
      <c r="F826" t="b">
        <v>0</v>
      </c>
      <c r="G826">
        <v>23</v>
      </c>
      <c r="I826" s="13"/>
      <c r="K826">
        <v>0</v>
      </c>
      <c r="L826">
        <v>0</v>
      </c>
      <c r="M826">
        <v>90</v>
      </c>
      <c r="N826" t="s">
        <v>1286</v>
      </c>
      <c r="O826" t="s">
        <v>1368</v>
      </c>
    </row>
    <row r="827" spans="1:15" x14ac:dyDescent="0.35">
      <c r="A827">
        <v>212</v>
      </c>
      <c r="B827" t="s">
        <v>744</v>
      </c>
      <c r="C827">
        <v>20</v>
      </c>
      <c r="D827" t="s">
        <v>1220</v>
      </c>
      <c r="E827" t="s">
        <v>457</v>
      </c>
      <c r="F827" t="b">
        <v>1</v>
      </c>
      <c r="G827">
        <v>22</v>
      </c>
      <c r="H827" t="s">
        <v>1381</v>
      </c>
      <c r="I827" s="13">
        <v>46217</v>
      </c>
      <c r="K827">
        <v>0</v>
      </c>
      <c r="L827">
        <v>0</v>
      </c>
      <c r="M827">
        <v>90</v>
      </c>
      <c r="N827" t="s">
        <v>1285</v>
      </c>
      <c r="O827" t="s">
        <v>1367</v>
      </c>
    </row>
    <row r="828" spans="1:15" x14ac:dyDescent="0.35">
      <c r="A828">
        <v>212</v>
      </c>
      <c r="B828" t="s">
        <v>744</v>
      </c>
      <c r="C828">
        <v>0</v>
      </c>
      <c r="D828" t="s">
        <v>1220</v>
      </c>
      <c r="E828" t="s">
        <v>457</v>
      </c>
      <c r="F828" t="b">
        <v>1</v>
      </c>
      <c r="G828">
        <v>22</v>
      </c>
      <c r="H828" t="s">
        <v>1381</v>
      </c>
      <c r="I828" s="13">
        <v>46217</v>
      </c>
      <c r="K828">
        <v>0</v>
      </c>
      <c r="L828">
        <v>178400000</v>
      </c>
      <c r="M828">
        <v>90</v>
      </c>
      <c r="N828" t="s">
        <v>1284</v>
      </c>
      <c r="O828" t="s">
        <v>1366</v>
      </c>
    </row>
    <row r="829" spans="1:15" x14ac:dyDescent="0.35">
      <c r="A829">
        <v>213</v>
      </c>
      <c r="B829" t="s">
        <v>744</v>
      </c>
      <c r="C829">
        <v>12</v>
      </c>
      <c r="D829" t="s">
        <v>1220</v>
      </c>
      <c r="E829" t="s">
        <v>458</v>
      </c>
      <c r="F829" t="b">
        <v>1</v>
      </c>
      <c r="G829">
        <v>30</v>
      </c>
      <c r="H829" t="s">
        <v>1381</v>
      </c>
      <c r="I829" s="13">
        <v>46217</v>
      </c>
      <c r="K829">
        <v>0</v>
      </c>
      <c r="L829">
        <v>0</v>
      </c>
      <c r="M829">
        <v>120</v>
      </c>
      <c r="N829" t="s">
        <v>1285</v>
      </c>
      <c r="O829" t="s">
        <v>1367</v>
      </c>
    </row>
    <row r="830" spans="1:15" x14ac:dyDescent="0.35">
      <c r="A830">
        <v>213</v>
      </c>
      <c r="B830" t="s">
        <v>744</v>
      </c>
      <c r="C830">
        <v>0</v>
      </c>
      <c r="D830" t="s">
        <v>1220</v>
      </c>
      <c r="E830" t="s">
        <v>458</v>
      </c>
      <c r="F830" t="b">
        <v>0</v>
      </c>
      <c r="G830">
        <v>30</v>
      </c>
      <c r="I830" s="13"/>
      <c r="K830">
        <v>0</v>
      </c>
      <c r="L830">
        <v>0</v>
      </c>
      <c r="M830">
        <v>120</v>
      </c>
      <c r="N830" t="s">
        <v>1286</v>
      </c>
      <c r="O830" t="s">
        <v>1368</v>
      </c>
    </row>
    <row r="831" spans="1:15" x14ac:dyDescent="0.35">
      <c r="A831">
        <v>213</v>
      </c>
      <c r="B831" t="s">
        <v>744</v>
      </c>
      <c r="C831">
        <v>40</v>
      </c>
      <c r="D831" t="s">
        <v>1220</v>
      </c>
      <c r="E831" t="s">
        <v>458</v>
      </c>
      <c r="F831" t="b">
        <v>1</v>
      </c>
      <c r="G831">
        <v>30</v>
      </c>
      <c r="H831" t="s">
        <v>1381</v>
      </c>
      <c r="I831" s="13">
        <v>46146</v>
      </c>
      <c r="K831">
        <v>98955555</v>
      </c>
      <c r="L831">
        <v>622114286</v>
      </c>
      <c r="M831">
        <v>120</v>
      </c>
      <c r="N831" t="s">
        <v>1284</v>
      </c>
      <c r="O831" t="s">
        <v>1366</v>
      </c>
    </row>
    <row r="832" spans="1:15" x14ac:dyDescent="0.35">
      <c r="A832">
        <v>213</v>
      </c>
      <c r="B832" t="s">
        <v>744</v>
      </c>
      <c r="C832">
        <v>0</v>
      </c>
      <c r="D832" t="s">
        <v>1220</v>
      </c>
      <c r="E832" t="s">
        <v>458</v>
      </c>
      <c r="F832" t="b">
        <v>0</v>
      </c>
      <c r="G832">
        <v>30</v>
      </c>
      <c r="I832" s="13"/>
      <c r="K832">
        <v>0</v>
      </c>
      <c r="L832">
        <v>0</v>
      </c>
      <c r="M832">
        <v>120</v>
      </c>
      <c r="N832" t="s">
        <v>1287</v>
      </c>
      <c r="O832" t="s">
        <v>1369</v>
      </c>
    </row>
    <row r="833" spans="1:15" x14ac:dyDescent="0.35">
      <c r="A833">
        <v>214</v>
      </c>
      <c r="B833" t="s">
        <v>744</v>
      </c>
      <c r="C833">
        <v>9</v>
      </c>
      <c r="D833" t="s">
        <v>1220</v>
      </c>
      <c r="E833" t="s">
        <v>459</v>
      </c>
      <c r="F833" t="b">
        <v>1</v>
      </c>
      <c r="G833">
        <v>5</v>
      </c>
      <c r="H833" t="s">
        <v>1381</v>
      </c>
      <c r="I833" s="13">
        <v>46217</v>
      </c>
      <c r="K833">
        <v>0</v>
      </c>
      <c r="L833">
        <v>0</v>
      </c>
      <c r="M833">
        <v>20</v>
      </c>
      <c r="N833" t="s">
        <v>1285</v>
      </c>
      <c r="O833" t="s">
        <v>1367</v>
      </c>
    </row>
    <row r="834" spans="1:15" x14ac:dyDescent="0.35">
      <c r="A834">
        <v>214</v>
      </c>
      <c r="B834" t="s">
        <v>744</v>
      </c>
      <c r="C834">
        <v>0</v>
      </c>
      <c r="D834" t="s">
        <v>1220</v>
      </c>
      <c r="E834" t="s">
        <v>459</v>
      </c>
      <c r="F834" t="b">
        <v>0</v>
      </c>
      <c r="G834">
        <v>5</v>
      </c>
      <c r="I834" s="13"/>
      <c r="K834">
        <v>0</v>
      </c>
      <c r="L834">
        <v>0</v>
      </c>
      <c r="M834">
        <v>20</v>
      </c>
      <c r="N834" t="s">
        <v>1286</v>
      </c>
      <c r="O834" t="s">
        <v>1368</v>
      </c>
    </row>
    <row r="835" spans="1:15" x14ac:dyDescent="0.35">
      <c r="A835">
        <v>214</v>
      </c>
      <c r="B835" t="s">
        <v>744</v>
      </c>
      <c r="C835">
        <v>0</v>
      </c>
      <c r="D835" t="s">
        <v>1220</v>
      </c>
      <c r="E835" t="s">
        <v>459</v>
      </c>
      <c r="F835" t="b">
        <v>0</v>
      </c>
      <c r="G835">
        <v>5</v>
      </c>
      <c r="I835" s="13"/>
      <c r="K835">
        <v>0</v>
      </c>
      <c r="L835">
        <v>0</v>
      </c>
      <c r="M835">
        <v>20</v>
      </c>
      <c r="N835" t="s">
        <v>1287</v>
      </c>
      <c r="O835" t="s">
        <v>1369</v>
      </c>
    </row>
    <row r="836" spans="1:15" x14ac:dyDescent="0.35">
      <c r="A836">
        <v>214</v>
      </c>
      <c r="B836" t="s">
        <v>744</v>
      </c>
      <c r="C836">
        <v>0</v>
      </c>
      <c r="D836" t="s">
        <v>1220</v>
      </c>
      <c r="E836" t="s">
        <v>459</v>
      </c>
      <c r="F836" t="b">
        <v>1</v>
      </c>
      <c r="G836">
        <v>5</v>
      </c>
      <c r="H836" t="s">
        <v>1381</v>
      </c>
      <c r="I836" s="13">
        <v>46146</v>
      </c>
      <c r="K836">
        <v>0</v>
      </c>
      <c r="L836">
        <v>622114286</v>
      </c>
      <c r="M836">
        <v>20</v>
      </c>
      <c r="N836" t="s">
        <v>1284</v>
      </c>
      <c r="O836" t="s">
        <v>1366</v>
      </c>
    </row>
    <row r="837" spans="1:15" x14ac:dyDescent="0.35">
      <c r="A837">
        <v>215</v>
      </c>
      <c r="B837" t="s">
        <v>744</v>
      </c>
      <c r="C837">
        <v>0</v>
      </c>
      <c r="D837" t="s">
        <v>1220</v>
      </c>
      <c r="E837" t="s">
        <v>443</v>
      </c>
      <c r="F837" t="b">
        <v>0</v>
      </c>
      <c r="G837">
        <v>23</v>
      </c>
      <c r="I837" s="13"/>
      <c r="K837">
        <v>0</v>
      </c>
      <c r="L837">
        <v>0</v>
      </c>
      <c r="M837">
        <v>90</v>
      </c>
      <c r="N837" t="s">
        <v>1286</v>
      </c>
      <c r="O837" t="s">
        <v>1368</v>
      </c>
    </row>
    <row r="838" spans="1:15" x14ac:dyDescent="0.35">
      <c r="A838">
        <v>215</v>
      </c>
      <c r="B838" t="s">
        <v>744</v>
      </c>
      <c r="C838">
        <v>82</v>
      </c>
      <c r="D838" t="s">
        <v>1220</v>
      </c>
      <c r="E838" t="s">
        <v>443</v>
      </c>
      <c r="F838" t="b">
        <v>1</v>
      </c>
      <c r="G838">
        <v>22</v>
      </c>
      <c r="H838" t="s">
        <v>1381</v>
      </c>
      <c r="I838" s="13">
        <v>46217</v>
      </c>
      <c r="K838">
        <v>0</v>
      </c>
      <c r="L838">
        <v>0</v>
      </c>
      <c r="M838">
        <v>90</v>
      </c>
      <c r="N838" t="s">
        <v>1285</v>
      </c>
      <c r="O838" t="s">
        <v>1367</v>
      </c>
    </row>
    <row r="839" spans="1:15" x14ac:dyDescent="0.35">
      <c r="A839">
        <v>215</v>
      </c>
      <c r="B839" t="s">
        <v>744</v>
      </c>
      <c r="C839">
        <v>0</v>
      </c>
      <c r="D839" t="s">
        <v>1220</v>
      </c>
      <c r="E839" t="s">
        <v>443</v>
      </c>
      <c r="F839" t="b">
        <v>0</v>
      </c>
      <c r="G839">
        <v>23</v>
      </c>
      <c r="I839" s="13"/>
      <c r="K839">
        <v>0</v>
      </c>
      <c r="L839">
        <v>0</v>
      </c>
      <c r="M839">
        <v>90</v>
      </c>
      <c r="N839" t="s">
        <v>1287</v>
      </c>
      <c r="O839" t="s">
        <v>1369</v>
      </c>
    </row>
    <row r="840" spans="1:15" x14ac:dyDescent="0.35">
      <c r="A840">
        <v>215</v>
      </c>
      <c r="B840" t="s">
        <v>744</v>
      </c>
      <c r="C840">
        <v>46</v>
      </c>
      <c r="D840" t="s">
        <v>1220</v>
      </c>
      <c r="E840" t="s">
        <v>443</v>
      </c>
      <c r="F840" t="b">
        <v>1</v>
      </c>
      <c r="G840">
        <v>22</v>
      </c>
      <c r="H840" t="s">
        <v>1381</v>
      </c>
      <c r="I840" s="13">
        <v>46146</v>
      </c>
      <c r="K840">
        <v>125941844</v>
      </c>
      <c r="L840">
        <v>11314650391</v>
      </c>
      <c r="M840">
        <v>90</v>
      </c>
      <c r="N840" t="s">
        <v>1284</v>
      </c>
      <c r="O840" t="s">
        <v>1366</v>
      </c>
    </row>
    <row r="841" spans="1:15" x14ac:dyDescent="0.35">
      <c r="A841">
        <v>216</v>
      </c>
      <c r="B841" t="s">
        <v>744</v>
      </c>
      <c r="C841">
        <v>0</v>
      </c>
      <c r="D841" t="s">
        <v>1220</v>
      </c>
      <c r="E841" t="s">
        <v>1307</v>
      </c>
      <c r="F841" t="b">
        <v>0</v>
      </c>
      <c r="G841">
        <v>2250</v>
      </c>
      <c r="I841" s="13"/>
      <c r="K841">
        <v>0</v>
      </c>
      <c r="L841">
        <v>0</v>
      </c>
      <c r="M841">
        <v>9000</v>
      </c>
      <c r="N841" t="s">
        <v>1287</v>
      </c>
      <c r="O841" t="s">
        <v>1369</v>
      </c>
    </row>
    <row r="842" spans="1:15" x14ac:dyDescent="0.35">
      <c r="A842">
        <v>216</v>
      </c>
      <c r="B842" t="s">
        <v>744</v>
      </c>
      <c r="C842">
        <v>0</v>
      </c>
      <c r="D842" t="s">
        <v>1220</v>
      </c>
      <c r="E842" t="s">
        <v>1307</v>
      </c>
      <c r="F842" t="b">
        <v>0</v>
      </c>
      <c r="G842">
        <v>2250</v>
      </c>
      <c r="I842" s="13"/>
      <c r="K842">
        <v>0</v>
      </c>
      <c r="L842">
        <v>0</v>
      </c>
      <c r="M842">
        <v>9000</v>
      </c>
      <c r="N842" t="s">
        <v>1286</v>
      </c>
      <c r="O842" t="s">
        <v>1368</v>
      </c>
    </row>
    <row r="843" spans="1:15" x14ac:dyDescent="0.35">
      <c r="A843">
        <v>216</v>
      </c>
      <c r="B843" t="s">
        <v>744</v>
      </c>
      <c r="C843">
        <v>3101</v>
      </c>
      <c r="D843" t="s">
        <v>1220</v>
      </c>
      <c r="E843" t="s">
        <v>1307</v>
      </c>
      <c r="F843" t="b">
        <v>1</v>
      </c>
      <c r="G843">
        <v>2250</v>
      </c>
      <c r="H843" t="s">
        <v>1381</v>
      </c>
      <c r="I843" s="13">
        <v>46217</v>
      </c>
      <c r="K843">
        <v>0</v>
      </c>
      <c r="L843">
        <v>0</v>
      </c>
      <c r="M843">
        <v>9000</v>
      </c>
      <c r="N843" t="s">
        <v>1285</v>
      </c>
      <c r="O843" t="s">
        <v>1367</v>
      </c>
    </row>
    <row r="844" spans="1:15" x14ac:dyDescent="0.35">
      <c r="A844">
        <v>216</v>
      </c>
      <c r="B844" t="s">
        <v>744</v>
      </c>
      <c r="C844">
        <v>2245</v>
      </c>
      <c r="D844" t="s">
        <v>1220</v>
      </c>
      <c r="E844" t="s">
        <v>1307</v>
      </c>
      <c r="F844" t="b">
        <v>1</v>
      </c>
      <c r="G844">
        <v>2250</v>
      </c>
      <c r="H844" t="s">
        <v>1381</v>
      </c>
      <c r="I844" s="13">
        <v>46146</v>
      </c>
      <c r="K844">
        <v>79400000</v>
      </c>
      <c r="L844">
        <v>1127151193</v>
      </c>
      <c r="M844">
        <v>9000</v>
      </c>
      <c r="N844" t="s">
        <v>1284</v>
      </c>
      <c r="O844" t="s">
        <v>1366</v>
      </c>
    </row>
    <row r="845" spans="1:15" x14ac:dyDescent="0.35">
      <c r="A845">
        <v>217</v>
      </c>
      <c r="B845" t="s">
        <v>744</v>
      </c>
      <c r="C845">
        <v>44</v>
      </c>
      <c r="D845" t="s">
        <v>1220</v>
      </c>
      <c r="E845" t="s">
        <v>461</v>
      </c>
      <c r="F845" t="b">
        <v>1</v>
      </c>
      <c r="G845">
        <v>34</v>
      </c>
      <c r="H845" t="s">
        <v>1381</v>
      </c>
      <c r="I845" s="13">
        <v>46217</v>
      </c>
      <c r="K845">
        <v>0</v>
      </c>
      <c r="L845">
        <v>0</v>
      </c>
      <c r="M845">
        <v>135</v>
      </c>
      <c r="N845" t="s">
        <v>1285</v>
      </c>
      <c r="O845" t="s">
        <v>1367</v>
      </c>
    </row>
    <row r="846" spans="1:15" x14ac:dyDescent="0.35">
      <c r="A846">
        <v>217</v>
      </c>
      <c r="B846" t="s">
        <v>744</v>
      </c>
      <c r="C846">
        <v>0</v>
      </c>
      <c r="D846" t="s">
        <v>1220</v>
      </c>
      <c r="E846" t="s">
        <v>461</v>
      </c>
      <c r="F846" t="b">
        <v>0</v>
      </c>
      <c r="G846">
        <v>34</v>
      </c>
      <c r="I846" s="13"/>
      <c r="K846">
        <v>0</v>
      </c>
      <c r="L846">
        <v>0</v>
      </c>
      <c r="M846">
        <v>135</v>
      </c>
      <c r="N846" t="s">
        <v>1286</v>
      </c>
      <c r="O846" t="s">
        <v>1368</v>
      </c>
    </row>
    <row r="847" spans="1:15" x14ac:dyDescent="0.35">
      <c r="A847">
        <v>217</v>
      </c>
      <c r="B847" t="s">
        <v>744</v>
      </c>
      <c r="C847">
        <v>0</v>
      </c>
      <c r="D847" t="s">
        <v>1220</v>
      </c>
      <c r="E847" t="s">
        <v>461</v>
      </c>
      <c r="F847" t="b">
        <v>0</v>
      </c>
      <c r="G847">
        <v>34</v>
      </c>
      <c r="I847" s="13"/>
      <c r="K847">
        <v>0</v>
      </c>
      <c r="L847">
        <v>0</v>
      </c>
      <c r="M847">
        <v>135</v>
      </c>
      <c r="N847" t="s">
        <v>1287</v>
      </c>
      <c r="O847" t="s">
        <v>1369</v>
      </c>
    </row>
    <row r="848" spans="1:15" x14ac:dyDescent="0.35">
      <c r="A848">
        <v>217</v>
      </c>
      <c r="B848" t="s">
        <v>744</v>
      </c>
      <c r="C848">
        <v>12</v>
      </c>
      <c r="D848" t="s">
        <v>1220</v>
      </c>
      <c r="E848" t="s">
        <v>461</v>
      </c>
      <c r="F848" t="b">
        <v>1</v>
      </c>
      <c r="G848">
        <v>33</v>
      </c>
      <c r="H848" t="s">
        <v>1381</v>
      </c>
      <c r="I848" s="13">
        <v>46146</v>
      </c>
      <c r="K848">
        <v>148200000</v>
      </c>
      <c r="L848">
        <v>1299128663</v>
      </c>
      <c r="M848">
        <v>135</v>
      </c>
      <c r="N848" t="s">
        <v>1284</v>
      </c>
      <c r="O848" t="s">
        <v>1366</v>
      </c>
    </row>
    <row r="849" spans="1:15" x14ac:dyDescent="0.35">
      <c r="A849">
        <v>218</v>
      </c>
      <c r="B849" t="s">
        <v>744</v>
      </c>
      <c r="C849">
        <v>0</v>
      </c>
      <c r="D849" t="s">
        <v>1220</v>
      </c>
      <c r="E849" t="s">
        <v>461</v>
      </c>
      <c r="F849" t="b">
        <v>0</v>
      </c>
      <c r="G849">
        <v>34</v>
      </c>
      <c r="I849" s="13"/>
      <c r="K849">
        <v>0</v>
      </c>
      <c r="L849">
        <v>0</v>
      </c>
      <c r="M849">
        <v>135</v>
      </c>
      <c r="N849" t="s">
        <v>1286</v>
      </c>
      <c r="O849" t="s">
        <v>1368</v>
      </c>
    </row>
    <row r="850" spans="1:15" x14ac:dyDescent="0.35">
      <c r="A850">
        <v>218</v>
      </c>
      <c r="B850" t="s">
        <v>744</v>
      </c>
      <c r="C850">
        <v>44</v>
      </c>
      <c r="D850" t="s">
        <v>1220</v>
      </c>
      <c r="E850" t="s">
        <v>461</v>
      </c>
      <c r="F850" t="b">
        <v>1</v>
      </c>
      <c r="G850">
        <v>34</v>
      </c>
      <c r="H850" t="s">
        <v>1381</v>
      </c>
      <c r="I850" s="13">
        <v>46217</v>
      </c>
      <c r="K850">
        <v>0</v>
      </c>
      <c r="L850">
        <v>0</v>
      </c>
      <c r="M850">
        <v>135</v>
      </c>
      <c r="N850" t="s">
        <v>1285</v>
      </c>
      <c r="O850" t="s">
        <v>1367</v>
      </c>
    </row>
    <row r="851" spans="1:15" x14ac:dyDescent="0.35">
      <c r="A851">
        <v>218</v>
      </c>
      <c r="B851" t="s">
        <v>744</v>
      </c>
      <c r="C851">
        <v>0</v>
      </c>
      <c r="D851" t="s">
        <v>1220</v>
      </c>
      <c r="E851" t="s">
        <v>461</v>
      </c>
      <c r="F851" t="b">
        <v>0</v>
      </c>
      <c r="G851">
        <v>34</v>
      </c>
      <c r="I851" s="13"/>
      <c r="K851">
        <v>0</v>
      </c>
      <c r="L851">
        <v>0</v>
      </c>
      <c r="M851">
        <v>135</v>
      </c>
      <c r="N851" t="s">
        <v>1287</v>
      </c>
      <c r="O851" t="s">
        <v>1369</v>
      </c>
    </row>
    <row r="852" spans="1:15" x14ac:dyDescent="0.35">
      <c r="A852">
        <v>218</v>
      </c>
      <c r="B852" t="s">
        <v>744</v>
      </c>
      <c r="C852">
        <v>12</v>
      </c>
      <c r="D852" t="s">
        <v>1220</v>
      </c>
      <c r="E852" t="s">
        <v>461</v>
      </c>
      <c r="F852" t="b">
        <v>1</v>
      </c>
      <c r="G852">
        <v>33</v>
      </c>
      <c r="H852" t="s">
        <v>1381</v>
      </c>
      <c r="I852" s="13">
        <v>46146</v>
      </c>
      <c r="K852">
        <v>148200000</v>
      </c>
      <c r="L852">
        <v>1299128663</v>
      </c>
      <c r="M852">
        <v>135</v>
      </c>
      <c r="N852" t="s">
        <v>1284</v>
      </c>
      <c r="O852" t="s">
        <v>1366</v>
      </c>
    </row>
    <row r="853" spans="1:15" x14ac:dyDescent="0.35">
      <c r="A853">
        <v>219</v>
      </c>
      <c r="B853" t="s">
        <v>744</v>
      </c>
      <c r="C853">
        <v>0</v>
      </c>
      <c r="D853" t="s">
        <v>1220</v>
      </c>
      <c r="E853" t="s">
        <v>462</v>
      </c>
      <c r="F853" t="b">
        <v>1</v>
      </c>
      <c r="G853">
        <v>4</v>
      </c>
      <c r="H853" t="s">
        <v>1381</v>
      </c>
      <c r="I853" s="13">
        <v>46146</v>
      </c>
      <c r="K853">
        <v>0</v>
      </c>
      <c r="L853">
        <v>350000000</v>
      </c>
      <c r="M853">
        <v>18</v>
      </c>
      <c r="N853" t="s">
        <v>1284</v>
      </c>
      <c r="O853" t="s">
        <v>1366</v>
      </c>
    </row>
    <row r="854" spans="1:15" x14ac:dyDescent="0.35">
      <c r="A854">
        <v>219</v>
      </c>
      <c r="B854" t="s">
        <v>744</v>
      </c>
      <c r="C854">
        <v>5</v>
      </c>
      <c r="D854" t="s">
        <v>1220</v>
      </c>
      <c r="E854" t="s">
        <v>462</v>
      </c>
      <c r="F854" t="b">
        <v>1</v>
      </c>
      <c r="G854">
        <v>4</v>
      </c>
      <c r="H854" t="s">
        <v>1381</v>
      </c>
      <c r="I854" s="13">
        <v>46217</v>
      </c>
      <c r="K854">
        <v>0</v>
      </c>
      <c r="L854">
        <v>0</v>
      </c>
      <c r="M854">
        <v>18</v>
      </c>
      <c r="N854" t="s">
        <v>1285</v>
      </c>
      <c r="O854" t="s">
        <v>1367</v>
      </c>
    </row>
    <row r="855" spans="1:15" x14ac:dyDescent="0.35">
      <c r="A855">
        <v>219</v>
      </c>
      <c r="B855" t="s">
        <v>744</v>
      </c>
      <c r="C855">
        <v>0</v>
      </c>
      <c r="D855" t="s">
        <v>1220</v>
      </c>
      <c r="E855" t="s">
        <v>462</v>
      </c>
      <c r="F855" t="b">
        <v>0</v>
      </c>
      <c r="G855">
        <v>5</v>
      </c>
      <c r="I855" s="13"/>
      <c r="K855">
        <v>0</v>
      </c>
      <c r="L855">
        <v>0</v>
      </c>
      <c r="M855">
        <v>18</v>
      </c>
      <c r="N855" t="s">
        <v>1286</v>
      </c>
      <c r="O855" t="s">
        <v>1368</v>
      </c>
    </row>
    <row r="856" spans="1:15" x14ac:dyDescent="0.35">
      <c r="A856">
        <v>219</v>
      </c>
      <c r="B856" t="s">
        <v>744</v>
      </c>
      <c r="C856">
        <v>0</v>
      </c>
      <c r="D856" t="s">
        <v>1220</v>
      </c>
      <c r="E856" t="s">
        <v>462</v>
      </c>
      <c r="F856" t="b">
        <v>0</v>
      </c>
      <c r="G856">
        <v>5</v>
      </c>
      <c r="I856" s="13"/>
      <c r="K856">
        <v>0</v>
      </c>
      <c r="L856">
        <v>0</v>
      </c>
      <c r="M856">
        <v>18</v>
      </c>
      <c r="N856" t="s">
        <v>1287</v>
      </c>
      <c r="O856" t="s">
        <v>1369</v>
      </c>
    </row>
    <row r="857" spans="1:15" x14ac:dyDescent="0.35">
      <c r="A857">
        <v>220</v>
      </c>
      <c r="B857" t="s">
        <v>744</v>
      </c>
      <c r="C857">
        <v>0</v>
      </c>
      <c r="D857" t="s">
        <v>1220</v>
      </c>
      <c r="E857" t="s">
        <v>463</v>
      </c>
      <c r="F857" t="b">
        <v>0</v>
      </c>
      <c r="G857">
        <v>34</v>
      </c>
      <c r="I857" s="13"/>
      <c r="K857">
        <v>0</v>
      </c>
      <c r="L857">
        <v>0</v>
      </c>
      <c r="M857">
        <v>135</v>
      </c>
      <c r="N857" t="s">
        <v>1287</v>
      </c>
      <c r="O857" t="s">
        <v>1369</v>
      </c>
    </row>
    <row r="858" spans="1:15" x14ac:dyDescent="0.35">
      <c r="A858">
        <v>220</v>
      </c>
      <c r="B858" t="s">
        <v>744</v>
      </c>
      <c r="C858">
        <v>11</v>
      </c>
      <c r="D858" t="s">
        <v>1220</v>
      </c>
      <c r="E858" t="s">
        <v>463</v>
      </c>
      <c r="F858" t="b">
        <v>1</v>
      </c>
      <c r="G858">
        <v>33</v>
      </c>
      <c r="H858" t="s">
        <v>1381</v>
      </c>
      <c r="I858" s="13">
        <v>46146</v>
      </c>
      <c r="K858">
        <v>52360000</v>
      </c>
      <c r="L858">
        <v>285600000</v>
      </c>
      <c r="M858">
        <v>135</v>
      </c>
      <c r="N858" t="s">
        <v>1284</v>
      </c>
      <c r="O858" t="s">
        <v>1366</v>
      </c>
    </row>
    <row r="859" spans="1:15" x14ac:dyDescent="0.35">
      <c r="A859">
        <v>220</v>
      </c>
      <c r="B859" t="s">
        <v>744</v>
      </c>
      <c r="C859">
        <v>57</v>
      </c>
      <c r="D859" t="s">
        <v>1220</v>
      </c>
      <c r="E859" t="s">
        <v>463</v>
      </c>
      <c r="F859" t="b">
        <v>1</v>
      </c>
      <c r="G859">
        <v>34</v>
      </c>
      <c r="H859" t="s">
        <v>1381</v>
      </c>
      <c r="I859" s="13">
        <v>46217</v>
      </c>
      <c r="K859">
        <v>0</v>
      </c>
      <c r="L859">
        <v>0</v>
      </c>
      <c r="M859">
        <v>135</v>
      </c>
      <c r="N859" t="s">
        <v>1285</v>
      </c>
      <c r="O859" t="s">
        <v>1367</v>
      </c>
    </row>
    <row r="860" spans="1:15" x14ac:dyDescent="0.35">
      <c r="A860">
        <v>220</v>
      </c>
      <c r="B860" t="s">
        <v>744</v>
      </c>
      <c r="C860">
        <v>0</v>
      </c>
      <c r="D860" t="s">
        <v>1220</v>
      </c>
      <c r="E860" t="s">
        <v>463</v>
      </c>
      <c r="F860" t="b">
        <v>0</v>
      </c>
      <c r="G860">
        <v>34</v>
      </c>
      <c r="I860" s="13"/>
      <c r="K860">
        <v>0</v>
      </c>
      <c r="L860">
        <v>0</v>
      </c>
      <c r="M860">
        <v>135</v>
      </c>
      <c r="N860" t="s">
        <v>1286</v>
      </c>
      <c r="O860" t="s">
        <v>1368</v>
      </c>
    </row>
    <row r="861" spans="1:15" x14ac:dyDescent="0.35">
      <c r="A861">
        <v>221</v>
      </c>
      <c r="B861" t="s">
        <v>744</v>
      </c>
      <c r="C861">
        <v>75</v>
      </c>
      <c r="D861" t="s">
        <v>1220</v>
      </c>
      <c r="E861" t="s">
        <v>1309</v>
      </c>
      <c r="F861" t="b">
        <v>1</v>
      </c>
      <c r="G861">
        <v>22</v>
      </c>
      <c r="H861" t="s">
        <v>1395</v>
      </c>
      <c r="I861" s="13">
        <v>46217</v>
      </c>
      <c r="K861">
        <v>0</v>
      </c>
      <c r="L861">
        <v>0</v>
      </c>
      <c r="M861">
        <v>90</v>
      </c>
      <c r="N861" t="s">
        <v>1285</v>
      </c>
      <c r="O861" t="s">
        <v>1367</v>
      </c>
    </row>
    <row r="862" spans="1:15" x14ac:dyDescent="0.35">
      <c r="A862">
        <v>221</v>
      </c>
      <c r="B862" t="s">
        <v>744</v>
      </c>
      <c r="C862">
        <v>18</v>
      </c>
      <c r="D862" t="s">
        <v>1220</v>
      </c>
      <c r="E862" t="s">
        <v>1309</v>
      </c>
      <c r="F862" t="b">
        <v>1</v>
      </c>
      <c r="G862">
        <v>22</v>
      </c>
      <c r="H862" t="s">
        <v>1381</v>
      </c>
      <c r="I862" s="13">
        <v>46146</v>
      </c>
      <c r="K862">
        <v>47478667</v>
      </c>
      <c r="L862">
        <v>1023133333</v>
      </c>
      <c r="M862">
        <v>90</v>
      </c>
      <c r="N862" t="s">
        <v>1284</v>
      </c>
      <c r="O862" t="s">
        <v>1366</v>
      </c>
    </row>
    <row r="863" spans="1:15" x14ac:dyDescent="0.35">
      <c r="A863">
        <v>221</v>
      </c>
      <c r="B863" t="s">
        <v>744</v>
      </c>
      <c r="C863">
        <v>0</v>
      </c>
      <c r="D863" t="s">
        <v>1220</v>
      </c>
      <c r="E863" t="s">
        <v>1309</v>
      </c>
      <c r="F863" t="b">
        <v>0</v>
      </c>
      <c r="G863">
        <v>23</v>
      </c>
      <c r="I863" s="13"/>
      <c r="K863">
        <v>0</v>
      </c>
      <c r="L863">
        <v>0</v>
      </c>
      <c r="M863">
        <v>90</v>
      </c>
      <c r="N863" t="s">
        <v>1286</v>
      </c>
      <c r="O863" t="s">
        <v>1368</v>
      </c>
    </row>
    <row r="864" spans="1:15" x14ac:dyDescent="0.35">
      <c r="A864">
        <v>221</v>
      </c>
      <c r="B864" t="s">
        <v>744</v>
      </c>
      <c r="C864">
        <v>0</v>
      </c>
      <c r="D864" t="s">
        <v>1220</v>
      </c>
      <c r="E864" t="s">
        <v>1309</v>
      </c>
      <c r="F864" t="b">
        <v>0</v>
      </c>
      <c r="G864">
        <v>23</v>
      </c>
      <c r="I864" s="13"/>
      <c r="K864">
        <v>0</v>
      </c>
      <c r="L864">
        <v>0</v>
      </c>
      <c r="M864">
        <v>90</v>
      </c>
      <c r="N864" t="s">
        <v>1287</v>
      </c>
      <c r="O864" t="s">
        <v>1369</v>
      </c>
    </row>
    <row r="865" spans="1:15" x14ac:dyDescent="0.35">
      <c r="A865">
        <v>222</v>
      </c>
      <c r="B865" t="s">
        <v>744</v>
      </c>
      <c r="C865">
        <v>0</v>
      </c>
      <c r="D865" t="s">
        <v>1220</v>
      </c>
      <c r="E865" t="s">
        <v>443</v>
      </c>
      <c r="F865" t="b">
        <v>0</v>
      </c>
      <c r="G865">
        <v>12</v>
      </c>
      <c r="I865" s="13"/>
      <c r="K865">
        <v>0</v>
      </c>
      <c r="L865">
        <v>0</v>
      </c>
      <c r="M865">
        <v>48</v>
      </c>
      <c r="N865" t="s">
        <v>1286</v>
      </c>
      <c r="O865" t="s">
        <v>1368</v>
      </c>
    </row>
    <row r="866" spans="1:15" x14ac:dyDescent="0.35">
      <c r="A866">
        <v>222</v>
      </c>
      <c r="B866" t="s">
        <v>744</v>
      </c>
      <c r="C866">
        <v>0</v>
      </c>
      <c r="D866" t="s">
        <v>1220</v>
      </c>
      <c r="E866" t="s">
        <v>443</v>
      </c>
      <c r="F866" t="b">
        <v>0</v>
      </c>
      <c r="G866">
        <v>12</v>
      </c>
      <c r="I866" s="13"/>
      <c r="K866">
        <v>0</v>
      </c>
      <c r="L866">
        <v>0</v>
      </c>
      <c r="M866">
        <v>48</v>
      </c>
      <c r="N866" t="s">
        <v>1287</v>
      </c>
      <c r="O866" t="s">
        <v>1369</v>
      </c>
    </row>
    <row r="867" spans="1:15" x14ac:dyDescent="0.35">
      <c r="A867">
        <v>222</v>
      </c>
      <c r="B867" t="s">
        <v>744</v>
      </c>
      <c r="C867">
        <v>0</v>
      </c>
      <c r="D867" t="s">
        <v>1220</v>
      </c>
      <c r="E867" t="s">
        <v>443</v>
      </c>
      <c r="F867" t="b">
        <v>1</v>
      </c>
      <c r="G867">
        <v>12</v>
      </c>
      <c r="H867" t="s">
        <v>1395</v>
      </c>
      <c r="I867" s="13">
        <v>46217</v>
      </c>
      <c r="K867">
        <v>0</v>
      </c>
      <c r="L867">
        <v>0</v>
      </c>
      <c r="M867">
        <v>48</v>
      </c>
      <c r="N867" t="s">
        <v>1285</v>
      </c>
      <c r="O867" t="s">
        <v>1367</v>
      </c>
    </row>
    <row r="868" spans="1:15" x14ac:dyDescent="0.35">
      <c r="A868">
        <v>222</v>
      </c>
      <c r="B868" t="s">
        <v>744</v>
      </c>
      <c r="C868">
        <v>46</v>
      </c>
      <c r="D868" t="s">
        <v>1220</v>
      </c>
      <c r="E868" t="s">
        <v>443</v>
      </c>
      <c r="F868" t="b">
        <v>1</v>
      </c>
      <c r="G868">
        <v>12</v>
      </c>
      <c r="H868" t="s">
        <v>1395</v>
      </c>
      <c r="I868" s="13">
        <v>46146</v>
      </c>
      <c r="K868">
        <v>125941844</v>
      </c>
      <c r="L868">
        <v>11314650391</v>
      </c>
      <c r="M868">
        <v>48</v>
      </c>
      <c r="N868" t="s">
        <v>1284</v>
      </c>
      <c r="O868" t="s">
        <v>1366</v>
      </c>
    </row>
    <row r="869" spans="1:15" x14ac:dyDescent="0.35">
      <c r="A869">
        <v>223</v>
      </c>
      <c r="B869" t="s">
        <v>744</v>
      </c>
      <c r="C869">
        <v>46</v>
      </c>
      <c r="D869" t="s">
        <v>1220</v>
      </c>
      <c r="E869" t="s">
        <v>465</v>
      </c>
      <c r="F869" t="b">
        <v>1</v>
      </c>
      <c r="G869">
        <v>37</v>
      </c>
      <c r="H869" t="s">
        <v>1395</v>
      </c>
      <c r="I869" s="13">
        <v>46146</v>
      </c>
      <c r="K869">
        <v>125941844</v>
      </c>
      <c r="L869">
        <v>11314650391</v>
      </c>
      <c r="M869">
        <v>150</v>
      </c>
      <c r="N869" t="s">
        <v>1284</v>
      </c>
      <c r="O869" t="s">
        <v>1366</v>
      </c>
    </row>
    <row r="870" spans="1:15" x14ac:dyDescent="0.35">
      <c r="A870">
        <v>223</v>
      </c>
      <c r="B870" t="s">
        <v>744</v>
      </c>
      <c r="C870">
        <v>0</v>
      </c>
      <c r="D870" t="s">
        <v>1220</v>
      </c>
      <c r="E870" t="s">
        <v>465</v>
      </c>
      <c r="F870" t="b">
        <v>0</v>
      </c>
      <c r="G870">
        <v>38</v>
      </c>
      <c r="I870" s="13"/>
      <c r="K870">
        <v>0</v>
      </c>
      <c r="L870">
        <v>0</v>
      </c>
      <c r="M870">
        <v>150</v>
      </c>
      <c r="N870" t="s">
        <v>1286</v>
      </c>
      <c r="O870" t="s">
        <v>1368</v>
      </c>
    </row>
    <row r="871" spans="1:15" x14ac:dyDescent="0.35">
      <c r="A871">
        <v>223</v>
      </c>
      <c r="B871" t="s">
        <v>744</v>
      </c>
      <c r="C871">
        <v>22</v>
      </c>
      <c r="D871" t="s">
        <v>1220</v>
      </c>
      <c r="E871" t="s">
        <v>465</v>
      </c>
      <c r="F871" t="b">
        <v>1</v>
      </c>
      <c r="G871">
        <v>37</v>
      </c>
      <c r="H871" t="s">
        <v>1395</v>
      </c>
      <c r="I871" s="13">
        <v>46217</v>
      </c>
      <c r="K871">
        <v>0</v>
      </c>
      <c r="L871">
        <v>0</v>
      </c>
      <c r="M871">
        <v>150</v>
      </c>
      <c r="N871" t="s">
        <v>1285</v>
      </c>
      <c r="O871" t="s">
        <v>1367</v>
      </c>
    </row>
    <row r="872" spans="1:15" x14ac:dyDescent="0.35">
      <c r="A872">
        <v>223</v>
      </c>
      <c r="B872" t="s">
        <v>744</v>
      </c>
      <c r="C872">
        <v>0</v>
      </c>
      <c r="D872" t="s">
        <v>1220</v>
      </c>
      <c r="E872" t="s">
        <v>465</v>
      </c>
      <c r="F872" t="b">
        <v>0</v>
      </c>
      <c r="G872">
        <v>38</v>
      </c>
      <c r="I872" s="13"/>
      <c r="K872">
        <v>0</v>
      </c>
      <c r="L872">
        <v>0</v>
      </c>
      <c r="M872">
        <v>150</v>
      </c>
      <c r="N872" t="s">
        <v>1287</v>
      </c>
      <c r="O872" t="s">
        <v>1369</v>
      </c>
    </row>
    <row r="873" spans="1:15" x14ac:dyDescent="0.35">
      <c r="A873">
        <v>224</v>
      </c>
      <c r="B873" t="s">
        <v>744</v>
      </c>
      <c r="C873">
        <v>10</v>
      </c>
      <c r="D873" t="s">
        <v>1220</v>
      </c>
      <c r="E873" t="s">
        <v>466</v>
      </c>
      <c r="F873" t="b">
        <v>1</v>
      </c>
      <c r="G873">
        <v>8</v>
      </c>
      <c r="H873" t="s">
        <v>1395</v>
      </c>
      <c r="I873" s="13">
        <v>46146</v>
      </c>
      <c r="K873">
        <v>79357143</v>
      </c>
      <c r="L873">
        <v>604857143</v>
      </c>
      <c r="M873">
        <v>35</v>
      </c>
      <c r="N873" t="s">
        <v>1284</v>
      </c>
      <c r="O873" t="s">
        <v>1366</v>
      </c>
    </row>
    <row r="874" spans="1:15" x14ac:dyDescent="0.35">
      <c r="A874">
        <v>224</v>
      </c>
      <c r="B874" t="s">
        <v>744</v>
      </c>
      <c r="C874">
        <v>8</v>
      </c>
      <c r="D874" t="s">
        <v>1220</v>
      </c>
      <c r="E874" t="s">
        <v>466</v>
      </c>
      <c r="F874" t="b">
        <v>1</v>
      </c>
      <c r="G874">
        <v>9</v>
      </c>
      <c r="H874" t="s">
        <v>1395</v>
      </c>
      <c r="I874" s="13">
        <v>46217</v>
      </c>
      <c r="K874">
        <v>0</v>
      </c>
      <c r="L874">
        <v>0</v>
      </c>
      <c r="M874">
        <v>35</v>
      </c>
      <c r="N874" t="s">
        <v>1285</v>
      </c>
      <c r="O874" t="s">
        <v>1367</v>
      </c>
    </row>
    <row r="875" spans="1:15" x14ac:dyDescent="0.35">
      <c r="A875">
        <v>224</v>
      </c>
      <c r="B875" t="s">
        <v>744</v>
      </c>
      <c r="C875">
        <v>0</v>
      </c>
      <c r="D875" t="s">
        <v>1220</v>
      </c>
      <c r="E875" t="s">
        <v>466</v>
      </c>
      <c r="F875" t="b">
        <v>0</v>
      </c>
      <c r="G875">
        <v>9</v>
      </c>
      <c r="I875" s="13"/>
      <c r="K875">
        <v>0</v>
      </c>
      <c r="L875">
        <v>0</v>
      </c>
      <c r="M875">
        <v>35</v>
      </c>
      <c r="N875" t="s">
        <v>1287</v>
      </c>
      <c r="O875" t="s">
        <v>1369</v>
      </c>
    </row>
    <row r="876" spans="1:15" x14ac:dyDescent="0.35">
      <c r="A876">
        <v>224</v>
      </c>
      <c r="B876" t="s">
        <v>744</v>
      </c>
      <c r="C876">
        <v>0</v>
      </c>
      <c r="D876" t="s">
        <v>1220</v>
      </c>
      <c r="E876" t="s">
        <v>466</v>
      </c>
      <c r="F876" t="b">
        <v>0</v>
      </c>
      <c r="G876">
        <v>9</v>
      </c>
      <c r="I876" s="13"/>
      <c r="K876">
        <v>0</v>
      </c>
      <c r="L876">
        <v>0</v>
      </c>
      <c r="M876">
        <v>35</v>
      </c>
      <c r="N876" t="s">
        <v>1286</v>
      </c>
      <c r="O876" t="s">
        <v>1368</v>
      </c>
    </row>
    <row r="877" spans="1:15" x14ac:dyDescent="0.35">
      <c r="A877">
        <v>225</v>
      </c>
      <c r="B877" t="s">
        <v>744</v>
      </c>
      <c r="C877">
        <v>0</v>
      </c>
      <c r="D877" t="s">
        <v>1220</v>
      </c>
      <c r="E877" t="s">
        <v>443</v>
      </c>
      <c r="F877" t="b">
        <v>0</v>
      </c>
      <c r="G877">
        <v>5</v>
      </c>
      <c r="I877" s="13"/>
      <c r="K877">
        <v>0</v>
      </c>
      <c r="L877">
        <v>0</v>
      </c>
      <c r="M877">
        <v>20</v>
      </c>
      <c r="N877" t="s">
        <v>1287</v>
      </c>
      <c r="O877" t="s">
        <v>1369</v>
      </c>
    </row>
    <row r="878" spans="1:15" x14ac:dyDescent="0.35">
      <c r="A878">
        <v>225</v>
      </c>
      <c r="B878" t="s">
        <v>744</v>
      </c>
      <c r="C878">
        <v>0</v>
      </c>
      <c r="D878" t="s">
        <v>1220</v>
      </c>
      <c r="E878" t="s">
        <v>443</v>
      </c>
      <c r="F878" t="b">
        <v>0</v>
      </c>
      <c r="G878">
        <v>5</v>
      </c>
      <c r="I878" s="13"/>
      <c r="K878">
        <v>0</v>
      </c>
      <c r="L878">
        <v>0</v>
      </c>
      <c r="M878">
        <v>20</v>
      </c>
      <c r="N878" t="s">
        <v>1286</v>
      </c>
      <c r="O878" t="s">
        <v>1368</v>
      </c>
    </row>
    <row r="879" spans="1:15" x14ac:dyDescent="0.35">
      <c r="A879">
        <v>225</v>
      </c>
      <c r="B879" t="s">
        <v>744</v>
      </c>
      <c r="C879">
        <v>0</v>
      </c>
      <c r="D879" t="s">
        <v>1220</v>
      </c>
      <c r="E879" t="s">
        <v>443</v>
      </c>
      <c r="F879" t="b">
        <v>1</v>
      </c>
      <c r="G879">
        <v>5</v>
      </c>
      <c r="H879" t="s">
        <v>1395</v>
      </c>
      <c r="I879" s="13">
        <v>46217</v>
      </c>
      <c r="K879">
        <v>0</v>
      </c>
      <c r="L879">
        <v>0</v>
      </c>
      <c r="M879">
        <v>20</v>
      </c>
      <c r="N879" t="s">
        <v>1285</v>
      </c>
      <c r="O879" t="s">
        <v>1367</v>
      </c>
    </row>
    <row r="880" spans="1:15" x14ac:dyDescent="0.35">
      <c r="A880">
        <v>225</v>
      </c>
      <c r="B880" t="s">
        <v>744</v>
      </c>
      <c r="C880">
        <v>46</v>
      </c>
      <c r="D880" t="s">
        <v>1220</v>
      </c>
      <c r="E880" t="s">
        <v>443</v>
      </c>
      <c r="F880" t="b">
        <v>1</v>
      </c>
      <c r="G880">
        <v>5</v>
      </c>
      <c r="H880" t="s">
        <v>1395</v>
      </c>
      <c r="I880" s="13">
        <v>46146</v>
      </c>
      <c r="K880">
        <v>125941844</v>
      </c>
      <c r="L880">
        <v>11314650391</v>
      </c>
      <c r="M880">
        <v>20</v>
      </c>
      <c r="N880" t="s">
        <v>1284</v>
      </c>
      <c r="O880" t="s">
        <v>1366</v>
      </c>
    </row>
    <row r="881" spans="1:15" x14ac:dyDescent="0.35">
      <c r="A881">
        <v>226</v>
      </c>
      <c r="B881" t="s">
        <v>744</v>
      </c>
      <c r="C881">
        <v>10</v>
      </c>
      <c r="D881" t="s">
        <v>1220</v>
      </c>
      <c r="E881" t="s">
        <v>467</v>
      </c>
      <c r="F881" t="b">
        <v>1</v>
      </c>
      <c r="G881">
        <v>10</v>
      </c>
      <c r="H881" t="s">
        <v>1395</v>
      </c>
      <c r="I881" s="13">
        <v>46146</v>
      </c>
      <c r="K881">
        <v>79357143</v>
      </c>
      <c r="L881">
        <v>604857143</v>
      </c>
      <c r="M881">
        <v>40</v>
      </c>
      <c r="N881" t="s">
        <v>1284</v>
      </c>
      <c r="O881" t="s">
        <v>1366</v>
      </c>
    </row>
    <row r="882" spans="1:15" x14ac:dyDescent="0.35">
      <c r="A882">
        <v>226</v>
      </c>
      <c r="B882" t="s">
        <v>744</v>
      </c>
      <c r="C882">
        <v>9</v>
      </c>
      <c r="D882" t="s">
        <v>1220</v>
      </c>
      <c r="E882" t="s">
        <v>467</v>
      </c>
      <c r="F882" t="b">
        <v>1</v>
      </c>
      <c r="G882">
        <v>10</v>
      </c>
      <c r="H882" t="s">
        <v>1395</v>
      </c>
      <c r="I882" s="13">
        <v>46217</v>
      </c>
      <c r="K882">
        <v>0</v>
      </c>
      <c r="L882">
        <v>0</v>
      </c>
      <c r="M882">
        <v>40</v>
      </c>
      <c r="N882" t="s">
        <v>1285</v>
      </c>
      <c r="O882" t="s">
        <v>1367</v>
      </c>
    </row>
    <row r="883" spans="1:15" x14ac:dyDescent="0.35">
      <c r="A883">
        <v>226</v>
      </c>
      <c r="B883" t="s">
        <v>744</v>
      </c>
      <c r="C883">
        <v>0</v>
      </c>
      <c r="D883" t="s">
        <v>1220</v>
      </c>
      <c r="E883" t="s">
        <v>467</v>
      </c>
      <c r="F883" t="b">
        <v>0</v>
      </c>
      <c r="G883">
        <v>10</v>
      </c>
      <c r="I883" s="13"/>
      <c r="K883">
        <v>0</v>
      </c>
      <c r="L883">
        <v>0</v>
      </c>
      <c r="M883">
        <v>40</v>
      </c>
      <c r="N883" t="s">
        <v>1286</v>
      </c>
      <c r="O883" t="s">
        <v>1368</v>
      </c>
    </row>
    <row r="884" spans="1:15" x14ac:dyDescent="0.35">
      <c r="A884">
        <v>226</v>
      </c>
      <c r="B884" t="s">
        <v>744</v>
      </c>
      <c r="C884">
        <v>0</v>
      </c>
      <c r="D884" t="s">
        <v>1220</v>
      </c>
      <c r="E884" t="s">
        <v>467</v>
      </c>
      <c r="F884" t="b">
        <v>0</v>
      </c>
      <c r="G884">
        <v>10</v>
      </c>
      <c r="I884" s="13"/>
      <c r="K884">
        <v>0</v>
      </c>
      <c r="L884">
        <v>0</v>
      </c>
      <c r="M884">
        <v>40</v>
      </c>
      <c r="N884" t="s">
        <v>1287</v>
      </c>
      <c r="O884" t="s">
        <v>1369</v>
      </c>
    </row>
    <row r="885" spans="1:15" x14ac:dyDescent="0.35">
      <c r="A885">
        <v>227</v>
      </c>
      <c r="B885" t="s">
        <v>744</v>
      </c>
      <c r="C885">
        <v>0</v>
      </c>
      <c r="D885" t="s">
        <v>1220</v>
      </c>
      <c r="E885" t="s">
        <v>468</v>
      </c>
      <c r="F885" t="b">
        <v>0</v>
      </c>
      <c r="G885">
        <v>34</v>
      </c>
      <c r="I885" s="13"/>
      <c r="K885">
        <v>0</v>
      </c>
      <c r="L885">
        <v>0</v>
      </c>
      <c r="M885">
        <v>135</v>
      </c>
      <c r="N885" t="s">
        <v>1287</v>
      </c>
      <c r="O885" t="s">
        <v>1369</v>
      </c>
    </row>
    <row r="886" spans="1:15" x14ac:dyDescent="0.35">
      <c r="A886">
        <v>227</v>
      </c>
      <c r="B886" t="s">
        <v>744</v>
      </c>
      <c r="C886">
        <v>5</v>
      </c>
      <c r="D886" t="s">
        <v>1220</v>
      </c>
      <c r="E886" t="s">
        <v>468</v>
      </c>
      <c r="F886" t="b">
        <v>1</v>
      </c>
      <c r="G886">
        <v>34</v>
      </c>
      <c r="H886" t="s">
        <v>1395</v>
      </c>
      <c r="I886" s="13">
        <v>46217</v>
      </c>
      <c r="K886">
        <v>0</v>
      </c>
      <c r="L886">
        <v>0</v>
      </c>
      <c r="M886">
        <v>135</v>
      </c>
      <c r="N886" t="s">
        <v>1285</v>
      </c>
      <c r="O886" t="s">
        <v>1367</v>
      </c>
    </row>
    <row r="887" spans="1:15" x14ac:dyDescent="0.35">
      <c r="A887">
        <v>227</v>
      </c>
      <c r="B887" t="s">
        <v>744</v>
      </c>
      <c r="C887">
        <v>4</v>
      </c>
      <c r="D887" t="s">
        <v>1220</v>
      </c>
      <c r="E887" t="s">
        <v>468</v>
      </c>
      <c r="F887" t="b">
        <v>1</v>
      </c>
      <c r="G887">
        <v>33</v>
      </c>
      <c r="H887" t="s">
        <v>1395</v>
      </c>
      <c r="I887" s="13">
        <v>46146</v>
      </c>
      <c r="K887">
        <v>14500000</v>
      </c>
      <c r="L887">
        <v>116000000</v>
      </c>
      <c r="M887">
        <v>135</v>
      </c>
      <c r="N887" t="s">
        <v>1284</v>
      </c>
      <c r="O887" t="s">
        <v>1366</v>
      </c>
    </row>
    <row r="888" spans="1:15" x14ac:dyDescent="0.35">
      <c r="A888">
        <v>227</v>
      </c>
      <c r="B888" t="s">
        <v>744</v>
      </c>
      <c r="C888">
        <v>0</v>
      </c>
      <c r="D888" t="s">
        <v>1220</v>
      </c>
      <c r="E888" t="s">
        <v>468</v>
      </c>
      <c r="F888" t="b">
        <v>0</v>
      </c>
      <c r="G888">
        <v>34</v>
      </c>
      <c r="I888" s="13"/>
      <c r="K888">
        <v>0</v>
      </c>
      <c r="L888">
        <v>0</v>
      </c>
      <c r="M888">
        <v>135</v>
      </c>
      <c r="N888" t="s">
        <v>1286</v>
      </c>
      <c r="O888" t="s">
        <v>1368</v>
      </c>
    </row>
    <row r="889" spans="1:15" x14ac:dyDescent="0.35">
      <c r="A889">
        <v>228</v>
      </c>
      <c r="B889" t="s">
        <v>744</v>
      </c>
      <c r="C889">
        <v>0</v>
      </c>
      <c r="D889" t="s">
        <v>1220</v>
      </c>
      <c r="E889" t="s">
        <v>469</v>
      </c>
      <c r="F889" t="b">
        <v>0</v>
      </c>
      <c r="G889">
        <v>13</v>
      </c>
      <c r="I889" s="13"/>
      <c r="K889">
        <v>0</v>
      </c>
      <c r="L889">
        <v>0</v>
      </c>
      <c r="M889">
        <v>50</v>
      </c>
      <c r="N889" t="s">
        <v>1287</v>
      </c>
      <c r="O889" t="s">
        <v>1369</v>
      </c>
    </row>
    <row r="890" spans="1:15" x14ac:dyDescent="0.35">
      <c r="A890">
        <v>228</v>
      </c>
      <c r="B890" t="s">
        <v>744</v>
      </c>
      <c r="C890">
        <v>0</v>
      </c>
      <c r="D890" t="s">
        <v>1220</v>
      </c>
      <c r="E890" t="s">
        <v>469</v>
      </c>
      <c r="F890" t="b">
        <v>0</v>
      </c>
      <c r="G890">
        <v>13</v>
      </c>
      <c r="I890" s="13"/>
      <c r="K890">
        <v>0</v>
      </c>
      <c r="L890">
        <v>0</v>
      </c>
      <c r="M890">
        <v>50</v>
      </c>
      <c r="N890" t="s">
        <v>1286</v>
      </c>
      <c r="O890" t="s">
        <v>1368</v>
      </c>
    </row>
    <row r="891" spans="1:15" x14ac:dyDescent="0.35">
      <c r="A891">
        <v>228</v>
      </c>
      <c r="B891" t="s">
        <v>744</v>
      </c>
      <c r="C891">
        <v>13</v>
      </c>
      <c r="D891" t="s">
        <v>1220</v>
      </c>
      <c r="E891" t="s">
        <v>469</v>
      </c>
      <c r="F891" t="b">
        <v>1</v>
      </c>
      <c r="G891">
        <v>12</v>
      </c>
      <c r="H891" t="s">
        <v>1395</v>
      </c>
      <c r="I891" s="13">
        <v>46217</v>
      </c>
      <c r="K891">
        <v>0</v>
      </c>
      <c r="L891">
        <v>0</v>
      </c>
      <c r="M891">
        <v>50</v>
      </c>
      <c r="N891" t="s">
        <v>1285</v>
      </c>
      <c r="O891" t="s">
        <v>1367</v>
      </c>
    </row>
    <row r="892" spans="1:15" x14ac:dyDescent="0.35">
      <c r="A892">
        <v>228</v>
      </c>
      <c r="B892" t="s">
        <v>744</v>
      </c>
      <c r="C892">
        <v>10</v>
      </c>
      <c r="D892" t="s">
        <v>1220</v>
      </c>
      <c r="E892" t="s">
        <v>469</v>
      </c>
      <c r="F892" t="b">
        <v>1</v>
      </c>
      <c r="G892">
        <v>12</v>
      </c>
      <c r="H892" t="s">
        <v>1395</v>
      </c>
      <c r="I892" s="13">
        <v>46146</v>
      </c>
      <c r="K892">
        <v>79357143</v>
      </c>
      <c r="L892">
        <v>604857143</v>
      </c>
      <c r="M892">
        <v>50</v>
      </c>
      <c r="N892" t="s">
        <v>1284</v>
      </c>
      <c r="O892" t="s">
        <v>1366</v>
      </c>
    </row>
    <row r="893" spans="1:15" x14ac:dyDescent="0.35">
      <c r="A893">
        <v>229</v>
      </c>
      <c r="B893" t="s">
        <v>744</v>
      </c>
      <c r="C893">
        <v>0</v>
      </c>
      <c r="D893" t="s">
        <v>1220</v>
      </c>
      <c r="E893" t="s">
        <v>449</v>
      </c>
      <c r="F893" t="b">
        <v>0</v>
      </c>
      <c r="G893">
        <v>34</v>
      </c>
      <c r="I893" s="13"/>
      <c r="K893">
        <v>0</v>
      </c>
      <c r="L893">
        <v>0</v>
      </c>
      <c r="M893">
        <v>135</v>
      </c>
      <c r="N893" t="s">
        <v>1286</v>
      </c>
      <c r="O893" t="s">
        <v>1368</v>
      </c>
    </row>
    <row r="894" spans="1:15" x14ac:dyDescent="0.35">
      <c r="A894">
        <v>229</v>
      </c>
      <c r="B894" t="s">
        <v>744</v>
      </c>
      <c r="C894">
        <v>0</v>
      </c>
      <c r="D894" t="s">
        <v>1220</v>
      </c>
      <c r="E894" t="s">
        <v>449</v>
      </c>
      <c r="F894" t="b">
        <v>0</v>
      </c>
      <c r="G894">
        <v>34</v>
      </c>
      <c r="I894" s="13"/>
      <c r="K894">
        <v>0</v>
      </c>
      <c r="L894">
        <v>0</v>
      </c>
      <c r="M894">
        <v>135</v>
      </c>
      <c r="N894" t="s">
        <v>1287</v>
      </c>
      <c r="O894" t="s">
        <v>1369</v>
      </c>
    </row>
    <row r="895" spans="1:15" x14ac:dyDescent="0.35">
      <c r="A895">
        <v>229</v>
      </c>
      <c r="B895" t="s">
        <v>744</v>
      </c>
      <c r="C895">
        <v>75</v>
      </c>
      <c r="D895" t="s">
        <v>1220</v>
      </c>
      <c r="E895" t="s">
        <v>449</v>
      </c>
      <c r="F895" t="b">
        <v>1</v>
      </c>
      <c r="G895">
        <v>34</v>
      </c>
      <c r="H895" t="s">
        <v>1395</v>
      </c>
      <c r="I895" s="13">
        <v>46217</v>
      </c>
      <c r="K895">
        <v>0</v>
      </c>
      <c r="L895">
        <v>0</v>
      </c>
      <c r="M895">
        <v>135</v>
      </c>
      <c r="N895" t="s">
        <v>1285</v>
      </c>
      <c r="O895" t="s">
        <v>1367</v>
      </c>
    </row>
    <row r="896" spans="1:15" x14ac:dyDescent="0.35">
      <c r="A896">
        <v>229</v>
      </c>
      <c r="B896" t="s">
        <v>744</v>
      </c>
      <c r="C896">
        <v>12</v>
      </c>
      <c r="D896" t="s">
        <v>1220</v>
      </c>
      <c r="E896" t="s">
        <v>449</v>
      </c>
      <c r="F896" t="b">
        <v>1</v>
      </c>
      <c r="G896">
        <v>33</v>
      </c>
      <c r="H896" t="s">
        <v>1395</v>
      </c>
      <c r="I896" s="13">
        <v>46146</v>
      </c>
      <c r="K896">
        <v>0</v>
      </c>
      <c r="L896">
        <v>86800000</v>
      </c>
      <c r="M896">
        <v>135</v>
      </c>
      <c r="N896" t="s">
        <v>1284</v>
      </c>
      <c r="O896" t="s">
        <v>1366</v>
      </c>
    </row>
    <row r="897" spans="1:15" x14ac:dyDescent="0.35">
      <c r="A897">
        <v>230</v>
      </c>
      <c r="B897" t="s">
        <v>744</v>
      </c>
      <c r="C897">
        <v>12</v>
      </c>
      <c r="D897" t="s">
        <v>1220</v>
      </c>
      <c r="E897" t="s">
        <v>449</v>
      </c>
      <c r="F897" t="b">
        <v>1</v>
      </c>
      <c r="G897">
        <v>33</v>
      </c>
      <c r="H897" t="s">
        <v>1395</v>
      </c>
      <c r="I897" s="13">
        <v>46146</v>
      </c>
      <c r="K897">
        <v>0</v>
      </c>
      <c r="L897">
        <v>86800000</v>
      </c>
      <c r="M897">
        <v>135</v>
      </c>
      <c r="N897" t="s">
        <v>1284</v>
      </c>
      <c r="O897" t="s">
        <v>1366</v>
      </c>
    </row>
    <row r="898" spans="1:15" x14ac:dyDescent="0.35">
      <c r="A898">
        <v>230</v>
      </c>
      <c r="B898" t="s">
        <v>744</v>
      </c>
      <c r="C898">
        <v>63</v>
      </c>
      <c r="D898" t="s">
        <v>1220</v>
      </c>
      <c r="E898" t="s">
        <v>449</v>
      </c>
      <c r="F898" t="b">
        <v>1</v>
      </c>
      <c r="G898">
        <v>34</v>
      </c>
      <c r="H898" t="s">
        <v>1395</v>
      </c>
      <c r="I898" s="13">
        <v>46217</v>
      </c>
      <c r="K898">
        <v>0</v>
      </c>
      <c r="L898">
        <v>0</v>
      </c>
      <c r="M898">
        <v>135</v>
      </c>
      <c r="N898" t="s">
        <v>1285</v>
      </c>
      <c r="O898" t="s">
        <v>1367</v>
      </c>
    </row>
    <row r="899" spans="1:15" x14ac:dyDescent="0.35">
      <c r="A899">
        <v>230</v>
      </c>
      <c r="B899" t="s">
        <v>744</v>
      </c>
      <c r="C899">
        <v>0</v>
      </c>
      <c r="D899" t="s">
        <v>1220</v>
      </c>
      <c r="E899" t="s">
        <v>449</v>
      </c>
      <c r="F899" t="b">
        <v>0</v>
      </c>
      <c r="G899">
        <v>34</v>
      </c>
      <c r="I899" s="13"/>
      <c r="K899">
        <v>0</v>
      </c>
      <c r="L899">
        <v>0</v>
      </c>
      <c r="M899">
        <v>135</v>
      </c>
      <c r="N899" t="s">
        <v>1286</v>
      </c>
      <c r="O899" t="s">
        <v>1368</v>
      </c>
    </row>
    <row r="900" spans="1:15" x14ac:dyDescent="0.35">
      <c r="A900">
        <v>230</v>
      </c>
      <c r="B900" t="s">
        <v>744</v>
      </c>
      <c r="C900">
        <v>0</v>
      </c>
      <c r="D900" t="s">
        <v>1220</v>
      </c>
      <c r="E900" t="s">
        <v>449</v>
      </c>
      <c r="F900" t="b">
        <v>0</v>
      </c>
      <c r="G900">
        <v>34</v>
      </c>
      <c r="I900" s="13"/>
      <c r="K900">
        <v>0</v>
      </c>
      <c r="L900">
        <v>0</v>
      </c>
      <c r="M900">
        <v>135</v>
      </c>
      <c r="N900" t="s">
        <v>1287</v>
      </c>
      <c r="O900" t="s">
        <v>1369</v>
      </c>
    </row>
    <row r="901" spans="1:15" x14ac:dyDescent="0.35">
      <c r="A901">
        <v>231</v>
      </c>
      <c r="B901" t="s">
        <v>744</v>
      </c>
      <c r="C901">
        <v>0</v>
      </c>
      <c r="D901" t="s">
        <v>1220</v>
      </c>
      <c r="E901" t="s">
        <v>470</v>
      </c>
      <c r="F901" t="b">
        <v>0</v>
      </c>
      <c r="G901">
        <v>3</v>
      </c>
      <c r="I901" s="13"/>
      <c r="K901">
        <v>0</v>
      </c>
      <c r="L901">
        <v>0</v>
      </c>
      <c r="M901">
        <v>12</v>
      </c>
      <c r="N901" t="s">
        <v>1287</v>
      </c>
      <c r="O901" t="s">
        <v>1369</v>
      </c>
    </row>
    <row r="902" spans="1:15" x14ac:dyDescent="0.35">
      <c r="A902">
        <v>231</v>
      </c>
      <c r="B902" t="s">
        <v>744</v>
      </c>
      <c r="C902">
        <v>0</v>
      </c>
      <c r="D902" t="s">
        <v>1220</v>
      </c>
      <c r="E902" t="s">
        <v>470</v>
      </c>
      <c r="F902" t="b">
        <v>0</v>
      </c>
      <c r="G902">
        <v>3</v>
      </c>
      <c r="I902" s="13"/>
      <c r="K902">
        <v>0</v>
      </c>
      <c r="L902">
        <v>0</v>
      </c>
      <c r="M902">
        <v>12</v>
      </c>
      <c r="N902" t="s">
        <v>1286</v>
      </c>
      <c r="O902" t="s">
        <v>1368</v>
      </c>
    </row>
    <row r="903" spans="1:15" x14ac:dyDescent="0.35">
      <c r="A903">
        <v>231</v>
      </c>
      <c r="B903" t="s">
        <v>744</v>
      </c>
      <c r="C903">
        <v>11</v>
      </c>
      <c r="D903" t="s">
        <v>1220</v>
      </c>
      <c r="E903" t="s">
        <v>470</v>
      </c>
      <c r="F903" t="b">
        <v>1</v>
      </c>
      <c r="G903">
        <v>3</v>
      </c>
      <c r="H903" t="s">
        <v>1395</v>
      </c>
      <c r="I903" s="13">
        <v>46217</v>
      </c>
      <c r="K903">
        <v>0</v>
      </c>
      <c r="L903">
        <v>0</v>
      </c>
      <c r="M903">
        <v>12</v>
      </c>
      <c r="N903" t="s">
        <v>1285</v>
      </c>
      <c r="O903" t="s">
        <v>1367</v>
      </c>
    </row>
    <row r="904" spans="1:15" x14ac:dyDescent="0.35">
      <c r="A904">
        <v>231</v>
      </c>
      <c r="B904" t="s">
        <v>744</v>
      </c>
      <c r="C904">
        <v>10</v>
      </c>
      <c r="D904" t="s">
        <v>1220</v>
      </c>
      <c r="E904" t="s">
        <v>470</v>
      </c>
      <c r="F904" t="b">
        <v>1</v>
      </c>
      <c r="G904">
        <v>3</v>
      </c>
      <c r="H904" t="s">
        <v>1395</v>
      </c>
      <c r="I904" s="13">
        <v>46146</v>
      </c>
      <c r="K904">
        <v>25520000</v>
      </c>
      <c r="L904">
        <v>63800000</v>
      </c>
      <c r="M904">
        <v>12</v>
      </c>
      <c r="N904" t="s">
        <v>1284</v>
      </c>
      <c r="O904" t="s">
        <v>1366</v>
      </c>
    </row>
    <row r="905" spans="1:15" x14ac:dyDescent="0.35">
      <c r="A905">
        <v>232</v>
      </c>
      <c r="B905" t="s">
        <v>744</v>
      </c>
      <c r="C905">
        <v>0</v>
      </c>
      <c r="D905" t="s">
        <v>1220</v>
      </c>
      <c r="E905" t="s">
        <v>471</v>
      </c>
      <c r="F905" t="b">
        <v>0</v>
      </c>
      <c r="G905">
        <v>2</v>
      </c>
      <c r="I905" s="13"/>
      <c r="K905">
        <v>0</v>
      </c>
      <c r="L905">
        <v>0</v>
      </c>
      <c r="M905">
        <v>5</v>
      </c>
      <c r="N905" t="s">
        <v>1287</v>
      </c>
      <c r="O905" t="s">
        <v>1369</v>
      </c>
    </row>
    <row r="906" spans="1:15" x14ac:dyDescent="0.35">
      <c r="A906">
        <v>232</v>
      </c>
      <c r="B906" t="s">
        <v>744</v>
      </c>
      <c r="C906">
        <v>0</v>
      </c>
      <c r="D906" t="s">
        <v>1220</v>
      </c>
      <c r="E906" t="s">
        <v>471</v>
      </c>
      <c r="F906" t="b">
        <v>1</v>
      </c>
      <c r="G906">
        <v>1</v>
      </c>
      <c r="H906" t="s">
        <v>1395</v>
      </c>
      <c r="I906" s="13">
        <v>46146</v>
      </c>
      <c r="K906">
        <v>0</v>
      </c>
      <c r="L906">
        <v>162200</v>
      </c>
      <c r="M906">
        <v>5</v>
      </c>
      <c r="N906" t="s">
        <v>1284</v>
      </c>
      <c r="O906" t="s">
        <v>1366</v>
      </c>
    </row>
    <row r="907" spans="1:15" x14ac:dyDescent="0.35">
      <c r="A907">
        <v>232</v>
      </c>
      <c r="B907" t="s">
        <v>744</v>
      </c>
      <c r="C907">
        <v>2</v>
      </c>
      <c r="D907" t="s">
        <v>1220</v>
      </c>
      <c r="E907" t="s">
        <v>471</v>
      </c>
      <c r="F907" t="b">
        <v>1</v>
      </c>
      <c r="G907">
        <v>1</v>
      </c>
      <c r="H907" t="s">
        <v>1395</v>
      </c>
      <c r="I907" s="13">
        <v>46217</v>
      </c>
      <c r="K907">
        <v>0</v>
      </c>
      <c r="L907">
        <v>0</v>
      </c>
      <c r="M907">
        <v>5</v>
      </c>
      <c r="N907" t="s">
        <v>1285</v>
      </c>
      <c r="O907" t="s">
        <v>1367</v>
      </c>
    </row>
    <row r="908" spans="1:15" x14ac:dyDescent="0.35">
      <c r="A908">
        <v>232</v>
      </c>
      <c r="B908" t="s">
        <v>744</v>
      </c>
      <c r="C908">
        <v>0</v>
      </c>
      <c r="D908" t="s">
        <v>1220</v>
      </c>
      <c r="E908" t="s">
        <v>471</v>
      </c>
      <c r="F908" t="b">
        <v>0</v>
      </c>
      <c r="G908">
        <v>1</v>
      </c>
      <c r="I908" s="13"/>
      <c r="K908">
        <v>0</v>
      </c>
      <c r="L908">
        <v>0</v>
      </c>
      <c r="M908">
        <v>5</v>
      </c>
      <c r="N908" t="s">
        <v>1286</v>
      </c>
      <c r="O908" t="s">
        <v>1368</v>
      </c>
    </row>
    <row r="909" spans="1:15" x14ac:dyDescent="0.35">
      <c r="A909">
        <v>233</v>
      </c>
      <c r="B909" t="s">
        <v>744</v>
      </c>
      <c r="C909">
        <v>1</v>
      </c>
      <c r="D909" t="s">
        <v>1220</v>
      </c>
      <c r="E909" t="s">
        <v>1310</v>
      </c>
      <c r="F909" t="b">
        <v>1</v>
      </c>
      <c r="G909">
        <v>12</v>
      </c>
      <c r="H909" t="s">
        <v>1395</v>
      </c>
      <c r="I909" s="13">
        <v>46146</v>
      </c>
      <c r="K909">
        <v>5480000</v>
      </c>
      <c r="L909">
        <v>82200000</v>
      </c>
      <c r="M909">
        <v>50</v>
      </c>
      <c r="N909" t="s">
        <v>1284</v>
      </c>
      <c r="O909" t="s">
        <v>1366</v>
      </c>
    </row>
    <row r="910" spans="1:15" x14ac:dyDescent="0.35">
      <c r="A910">
        <v>233</v>
      </c>
      <c r="B910" t="s">
        <v>744</v>
      </c>
      <c r="C910">
        <v>0</v>
      </c>
      <c r="D910" t="s">
        <v>1220</v>
      </c>
      <c r="E910" t="s">
        <v>1310</v>
      </c>
      <c r="F910" t="b">
        <v>0</v>
      </c>
      <c r="G910">
        <v>13</v>
      </c>
      <c r="I910" s="13"/>
      <c r="K910">
        <v>0</v>
      </c>
      <c r="L910">
        <v>0</v>
      </c>
      <c r="M910">
        <v>50</v>
      </c>
      <c r="N910" t="s">
        <v>1287</v>
      </c>
      <c r="O910" t="s">
        <v>1369</v>
      </c>
    </row>
    <row r="911" spans="1:15" x14ac:dyDescent="0.35">
      <c r="A911">
        <v>233</v>
      </c>
      <c r="B911" t="s">
        <v>744</v>
      </c>
      <c r="C911">
        <v>12</v>
      </c>
      <c r="D911" t="s">
        <v>1220</v>
      </c>
      <c r="E911" t="s">
        <v>1310</v>
      </c>
      <c r="F911" t="b">
        <v>1</v>
      </c>
      <c r="G911">
        <v>12</v>
      </c>
      <c r="H911" t="s">
        <v>1395</v>
      </c>
      <c r="I911" s="13">
        <v>46217</v>
      </c>
      <c r="K911">
        <v>0</v>
      </c>
      <c r="L911">
        <v>0</v>
      </c>
      <c r="M911">
        <v>50</v>
      </c>
      <c r="N911" t="s">
        <v>1285</v>
      </c>
      <c r="O911" t="s">
        <v>1367</v>
      </c>
    </row>
    <row r="912" spans="1:15" x14ac:dyDescent="0.35">
      <c r="A912">
        <v>233</v>
      </c>
      <c r="B912" t="s">
        <v>744</v>
      </c>
      <c r="C912">
        <v>0</v>
      </c>
      <c r="D912" t="s">
        <v>1220</v>
      </c>
      <c r="E912" t="s">
        <v>1310</v>
      </c>
      <c r="F912" t="b">
        <v>0</v>
      </c>
      <c r="G912">
        <v>13</v>
      </c>
      <c r="I912" s="13"/>
      <c r="K912">
        <v>0</v>
      </c>
      <c r="L912">
        <v>0</v>
      </c>
      <c r="M912">
        <v>50</v>
      </c>
      <c r="N912" t="s">
        <v>1286</v>
      </c>
      <c r="O912" t="s">
        <v>1368</v>
      </c>
    </row>
    <row r="913" spans="1:15" x14ac:dyDescent="0.35">
      <c r="A913">
        <v>234</v>
      </c>
      <c r="B913" t="s">
        <v>744</v>
      </c>
      <c r="C913">
        <v>5</v>
      </c>
      <c r="D913" t="s">
        <v>1220</v>
      </c>
      <c r="E913" t="s">
        <v>1311</v>
      </c>
      <c r="F913" t="b">
        <v>1</v>
      </c>
      <c r="G913">
        <v>15</v>
      </c>
      <c r="H913" t="s">
        <v>1395</v>
      </c>
      <c r="I913" s="13">
        <v>46146</v>
      </c>
      <c r="K913">
        <v>19700000</v>
      </c>
      <c r="L913">
        <v>422175000</v>
      </c>
      <c r="M913">
        <v>60</v>
      </c>
      <c r="N913" t="s">
        <v>1284</v>
      </c>
      <c r="O913" t="s">
        <v>1366</v>
      </c>
    </row>
    <row r="914" spans="1:15" x14ac:dyDescent="0.35">
      <c r="A914">
        <v>234</v>
      </c>
      <c r="B914" t="s">
        <v>744</v>
      </c>
      <c r="C914">
        <v>0</v>
      </c>
      <c r="D914" t="s">
        <v>1220</v>
      </c>
      <c r="E914" t="s">
        <v>1311</v>
      </c>
      <c r="F914" t="b">
        <v>0</v>
      </c>
      <c r="G914">
        <v>15</v>
      </c>
      <c r="I914" s="13"/>
      <c r="K914">
        <v>0</v>
      </c>
      <c r="L914">
        <v>0</v>
      </c>
      <c r="M914">
        <v>60</v>
      </c>
      <c r="N914" t="s">
        <v>1287</v>
      </c>
      <c r="O914" t="s">
        <v>1369</v>
      </c>
    </row>
    <row r="915" spans="1:15" x14ac:dyDescent="0.35">
      <c r="A915">
        <v>234</v>
      </c>
      <c r="B915" t="s">
        <v>744</v>
      </c>
      <c r="C915">
        <v>31</v>
      </c>
      <c r="D915" t="s">
        <v>1220</v>
      </c>
      <c r="E915" t="s">
        <v>1311</v>
      </c>
      <c r="F915" t="b">
        <v>1</v>
      </c>
      <c r="G915">
        <v>15</v>
      </c>
      <c r="H915" t="s">
        <v>1395</v>
      </c>
      <c r="I915" s="13">
        <v>46217</v>
      </c>
      <c r="K915">
        <v>0</v>
      </c>
      <c r="L915">
        <v>0</v>
      </c>
      <c r="M915">
        <v>60</v>
      </c>
      <c r="N915" t="s">
        <v>1285</v>
      </c>
      <c r="O915" t="s">
        <v>1367</v>
      </c>
    </row>
    <row r="916" spans="1:15" x14ac:dyDescent="0.35">
      <c r="A916">
        <v>234</v>
      </c>
      <c r="B916" t="s">
        <v>744</v>
      </c>
      <c r="C916">
        <v>0</v>
      </c>
      <c r="D916" t="s">
        <v>1220</v>
      </c>
      <c r="E916" t="s">
        <v>1311</v>
      </c>
      <c r="F916" t="b">
        <v>0</v>
      </c>
      <c r="G916">
        <v>15</v>
      </c>
      <c r="I916" s="13"/>
      <c r="K916">
        <v>0</v>
      </c>
      <c r="L916">
        <v>0</v>
      </c>
      <c r="M916">
        <v>60</v>
      </c>
      <c r="N916" t="s">
        <v>1286</v>
      </c>
      <c r="O916" t="s">
        <v>1368</v>
      </c>
    </row>
    <row r="917" spans="1:15" x14ac:dyDescent="0.35">
      <c r="A917">
        <v>235</v>
      </c>
      <c r="B917" t="s">
        <v>744</v>
      </c>
      <c r="C917">
        <v>0</v>
      </c>
      <c r="D917" t="s">
        <v>1220</v>
      </c>
      <c r="E917" t="s">
        <v>474</v>
      </c>
      <c r="F917" t="b">
        <v>0</v>
      </c>
      <c r="G917">
        <v>25</v>
      </c>
      <c r="I917" s="13"/>
      <c r="K917">
        <v>0</v>
      </c>
      <c r="L917">
        <v>0</v>
      </c>
      <c r="M917">
        <v>100</v>
      </c>
      <c r="N917" t="s">
        <v>1286</v>
      </c>
      <c r="O917" t="s">
        <v>1368</v>
      </c>
    </row>
    <row r="918" spans="1:15" x14ac:dyDescent="0.35">
      <c r="A918">
        <v>235</v>
      </c>
      <c r="B918" t="s">
        <v>744</v>
      </c>
      <c r="C918">
        <v>22</v>
      </c>
      <c r="D918" t="s">
        <v>1220</v>
      </c>
      <c r="E918" t="s">
        <v>474</v>
      </c>
      <c r="F918" t="b">
        <v>1</v>
      </c>
      <c r="G918">
        <v>25</v>
      </c>
      <c r="H918" t="s">
        <v>1395</v>
      </c>
      <c r="I918" s="13">
        <v>46217</v>
      </c>
      <c r="K918">
        <v>0</v>
      </c>
      <c r="L918">
        <v>0</v>
      </c>
      <c r="M918">
        <v>100</v>
      </c>
      <c r="N918" t="s">
        <v>1285</v>
      </c>
      <c r="O918" t="s">
        <v>1367</v>
      </c>
    </row>
    <row r="919" spans="1:15" x14ac:dyDescent="0.35">
      <c r="A919">
        <v>235</v>
      </c>
      <c r="B919" t="s">
        <v>744</v>
      </c>
      <c r="C919">
        <v>11</v>
      </c>
      <c r="D919" t="s">
        <v>1220</v>
      </c>
      <c r="E919" t="s">
        <v>474</v>
      </c>
      <c r="F919" t="b">
        <v>1</v>
      </c>
      <c r="G919">
        <v>25</v>
      </c>
      <c r="H919" t="s">
        <v>1395</v>
      </c>
      <c r="I919" s="13">
        <v>46146</v>
      </c>
      <c r="K919">
        <v>39200000</v>
      </c>
      <c r="L919">
        <v>310800000</v>
      </c>
      <c r="M919">
        <v>100</v>
      </c>
      <c r="N919" t="s">
        <v>1284</v>
      </c>
      <c r="O919" t="s">
        <v>1366</v>
      </c>
    </row>
    <row r="920" spans="1:15" x14ac:dyDescent="0.35">
      <c r="A920">
        <v>235</v>
      </c>
      <c r="B920" t="s">
        <v>744</v>
      </c>
      <c r="C920">
        <v>0</v>
      </c>
      <c r="D920" t="s">
        <v>1220</v>
      </c>
      <c r="E920" t="s">
        <v>474</v>
      </c>
      <c r="F920" t="b">
        <v>0</v>
      </c>
      <c r="G920">
        <v>25</v>
      </c>
      <c r="I920" s="13"/>
      <c r="K920">
        <v>0</v>
      </c>
      <c r="L920">
        <v>0</v>
      </c>
      <c r="M920">
        <v>100</v>
      </c>
      <c r="N920" t="s">
        <v>1287</v>
      </c>
      <c r="O920" t="s">
        <v>1369</v>
      </c>
    </row>
    <row r="921" spans="1:15" x14ac:dyDescent="0.35">
      <c r="A921">
        <v>236</v>
      </c>
      <c r="B921" t="s">
        <v>744</v>
      </c>
      <c r="C921">
        <v>0</v>
      </c>
      <c r="D921" t="s">
        <v>1220</v>
      </c>
      <c r="E921" t="s">
        <v>475</v>
      </c>
      <c r="F921" t="b">
        <v>1</v>
      </c>
      <c r="G921">
        <v>1</v>
      </c>
      <c r="H921" t="s">
        <v>1395</v>
      </c>
      <c r="I921" s="13">
        <v>46146</v>
      </c>
      <c r="K921">
        <v>0</v>
      </c>
      <c r="L921">
        <v>220000000</v>
      </c>
      <c r="M921">
        <v>4</v>
      </c>
      <c r="N921" t="s">
        <v>1284</v>
      </c>
      <c r="O921" t="s">
        <v>1366</v>
      </c>
    </row>
    <row r="922" spans="1:15" x14ac:dyDescent="0.35">
      <c r="A922">
        <v>236</v>
      </c>
      <c r="B922" t="s">
        <v>744</v>
      </c>
      <c r="C922">
        <v>0</v>
      </c>
      <c r="D922" t="s">
        <v>1220</v>
      </c>
      <c r="E922" t="s">
        <v>475</v>
      </c>
      <c r="F922" t="b">
        <v>1</v>
      </c>
      <c r="G922">
        <v>1</v>
      </c>
      <c r="H922" t="s">
        <v>1395</v>
      </c>
      <c r="I922" s="13">
        <v>46217</v>
      </c>
      <c r="K922">
        <v>0</v>
      </c>
      <c r="L922">
        <v>0</v>
      </c>
      <c r="M922">
        <v>4</v>
      </c>
      <c r="N922" t="s">
        <v>1285</v>
      </c>
      <c r="O922" t="s">
        <v>1367</v>
      </c>
    </row>
    <row r="923" spans="1:15" x14ac:dyDescent="0.35">
      <c r="A923">
        <v>236</v>
      </c>
      <c r="B923" t="s">
        <v>744</v>
      </c>
      <c r="C923">
        <v>0</v>
      </c>
      <c r="D923" t="s">
        <v>1220</v>
      </c>
      <c r="E923" t="s">
        <v>475</v>
      </c>
      <c r="F923" t="b">
        <v>0</v>
      </c>
      <c r="G923">
        <v>1</v>
      </c>
      <c r="I923" s="13"/>
      <c r="K923">
        <v>0</v>
      </c>
      <c r="L923">
        <v>0</v>
      </c>
      <c r="M923">
        <v>4</v>
      </c>
      <c r="N923" t="s">
        <v>1286</v>
      </c>
      <c r="O923" t="s">
        <v>1368</v>
      </c>
    </row>
    <row r="924" spans="1:15" x14ac:dyDescent="0.35">
      <c r="A924">
        <v>236</v>
      </c>
      <c r="B924" t="s">
        <v>744</v>
      </c>
      <c r="C924">
        <v>0</v>
      </c>
      <c r="D924" t="s">
        <v>1220</v>
      </c>
      <c r="E924" t="s">
        <v>475</v>
      </c>
      <c r="F924" t="b">
        <v>0</v>
      </c>
      <c r="G924">
        <v>1</v>
      </c>
      <c r="I924" s="13"/>
      <c r="K924">
        <v>0</v>
      </c>
      <c r="L924">
        <v>0</v>
      </c>
      <c r="M924">
        <v>4</v>
      </c>
      <c r="N924" t="s">
        <v>1287</v>
      </c>
      <c r="O924" t="s">
        <v>1369</v>
      </c>
    </row>
    <row r="925" spans="1:15" x14ac:dyDescent="0.35">
      <c r="A925">
        <v>237</v>
      </c>
      <c r="B925" t="s">
        <v>744</v>
      </c>
      <c r="C925">
        <v>0</v>
      </c>
      <c r="D925" t="s">
        <v>1220</v>
      </c>
      <c r="E925" t="s">
        <v>476</v>
      </c>
      <c r="F925" t="b">
        <v>0</v>
      </c>
      <c r="G925">
        <v>38</v>
      </c>
      <c r="I925" s="13"/>
      <c r="K925">
        <v>0</v>
      </c>
      <c r="L925">
        <v>0</v>
      </c>
      <c r="M925">
        <v>150</v>
      </c>
      <c r="N925" t="s">
        <v>1287</v>
      </c>
      <c r="O925" t="s">
        <v>1369</v>
      </c>
    </row>
    <row r="926" spans="1:15" x14ac:dyDescent="0.35">
      <c r="A926">
        <v>237</v>
      </c>
      <c r="B926" t="s">
        <v>744</v>
      </c>
      <c r="C926">
        <v>0</v>
      </c>
      <c r="D926" t="s">
        <v>1220</v>
      </c>
      <c r="E926" t="s">
        <v>476</v>
      </c>
      <c r="F926" t="b">
        <v>0</v>
      </c>
      <c r="G926">
        <v>38</v>
      </c>
      <c r="I926" s="13"/>
      <c r="K926">
        <v>0</v>
      </c>
      <c r="L926">
        <v>0</v>
      </c>
      <c r="M926">
        <v>150</v>
      </c>
      <c r="N926" t="s">
        <v>1286</v>
      </c>
      <c r="O926" t="s">
        <v>1368</v>
      </c>
    </row>
    <row r="927" spans="1:15" x14ac:dyDescent="0.35">
      <c r="A927">
        <v>237</v>
      </c>
      <c r="B927" t="s">
        <v>744</v>
      </c>
      <c r="C927">
        <v>23</v>
      </c>
      <c r="D927" t="s">
        <v>1220</v>
      </c>
      <c r="E927" t="s">
        <v>476</v>
      </c>
      <c r="F927" t="b">
        <v>1</v>
      </c>
      <c r="G927">
        <v>37</v>
      </c>
      <c r="H927" t="s">
        <v>1395</v>
      </c>
      <c r="I927" s="13">
        <v>46146</v>
      </c>
      <c r="K927">
        <v>3679075</v>
      </c>
      <c r="L927">
        <v>15995980</v>
      </c>
      <c r="M927">
        <v>150</v>
      </c>
      <c r="N927" t="s">
        <v>1284</v>
      </c>
      <c r="O927" t="s">
        <v>1366</v>
      </c>
    </row>
    <row r="928" spans="1:15" x14ac:dyDescent="0.35">
      <c r="A928">
        <v>237</v>
      </c>
      <c r="B928" t="s">
        <v>744</v>
      </c>
      <c r="C928">
        <v>47</v>
      </c>
      <c r="D928" t="s">
        <v>1220</v>
      </c>
      <c r="E928" t="s">
        <v>476</v>
      </c>
      <c r="F928" t="b">
        <v>1</v>
      </c>
      <c r="G928">
        <v>37</v>
      </c>
      <c r="H928" t="s">
        <v>1395</v>
      </c>
      <c r="I928" s="13">
        <v>46217</v>
      </c>
      <c r="K928">
        <v>0</v>
      </c>
      <c r="L928">
        <v>0</v>
      </c>
      <c r="M928">
        <v>150</v>
      </c>
      <c r="N928" t="s">
        <v>1285</v>
      </c>
      <c r="O928" t="s">
        <v>1367</v>
      </c>
    </row>
    <row r="929" spans="1:15" x14ac:dyDescent="0.35">
      <c r="A929">
        <v>238</v>
      </c>
      <c r="B929" t="s">
        <v>744</v>
      </c>
      <c r="C929">
        <v>29</v>
      </c>
      <c r="D929" t="s">
        <v>1220</v>
      </c>
      <c r="E929" t="s">
        <v>477</v>
      </c>
      <c r="F929" t="b">
        <v>1</v>
      </c>
      <c r="G929">
        <v>28</v>
      </c>
      <c r="H929" t="s">
        <v>1395</v>
      </c>
      <c r="I929" s="13">
        <v>46146</v>
      </c>
      <c r="K929">
        <v>31551110</v>
      </c>
      <c r="L929">
        <v>165000</v>
      </c>
      <c r="M929">
        <v>115</v>
      </c>
      <c r="N929" t="s">
        <v>1284</v>
      </c>
      <c r="O929" t="s">
        <v>1366</v>
      </c>
    </row>
    <row r="930" spans="1:15" x14ac:dyDescent="0.35">
      <c r="A930">
        <v>238</v>
      </c>
      <c r="B930" t="s">
        <v>744</v>
      </c>
      <c r="C930">
        <v>0</v>
      </c>
      <c r="D930" t="s">
        <v>1220</v>
      </c>
      <c r="E930" t="s">
        <v>477</v>
      </c>
      <c r="F930" t="b">
        <v>0</v>
      </c>
      <c r="G930">
        <v>29</v>
      </c>
      <c r="I930" s="13"/>
      <c r="K930">
        <v>0</v>
      </c>
      <c r="L930">
        <v>0</v>
      </c>
      <c r="M930">
        <v>115</v>
      </c>
      <c r="N930" t="s">
        <v>1287</v>
      </c>
      <c r="O930" t="s">
        <v>1369</v>
      </c>
    </row>
    <row r="931" spans="1:15" x14ac:dyDescent="0.35">
      <c r="A931">
        <v>238</v>
      </c>
      <c r="B931" t="s">
        <v>744</v>
      </c>
      <c r="C931">
        <v>0</v>
      </c>
      <c r="D931" t="s">
        <v>1220</v>
      </c>
      <c r="E931" t="s">
        <v>477</v>
      </c>
      <c r="F931" t="b">
        <v>0</v>
      </c>
      <c r="G931">
        <v>29</v>
      </c>
      <c r="I931" s="13"/>
      <c r="K931">
        <v>0</v>
      </c>
      <c r="L931">
        <v>0</v>
      </c>
      <c r="M931">
        <v>115</v>
      </c>
      <c r="N931" t="s">
        <v>1286</v>
      </c>
      <c r="O931" t="s">
        <v>1368</v>
      </c>
    </row>
    <row r="932" spans="1:15" x14ac:dyDescent="0.35">
      <c r="A932">
        <v>238</v>
      </c>
      <c r="B932" t="s">
        <v>744</v>
      </c>
      <c r="C932">
        <v>43</v>
      </c>
      <c r="D932" t="s">
        <v>1220</v>
      </c>
      <c r="E932" t="s">
        <v>477</v>
      </c>
      <c r="F932" t="b">
        <v>1</v>
      </c>
      <c r="G932">
        <v>29</v>
      </c>
      <c r="H932" t="s">
        <v>1395</v>
      </c>
      <c r="I932" s="13">
        <v>46217</v>
      </c>
      <c r="K932">
        <v>0</v>
      </c>
      <c r="L932">
        <v>0</v>
      </c>
      <c r="M932">
        <v>115</v>
      </c>
      <c r="N932" t="s">
        <v>1285</v>
      </c>
      <c r="O932" t="s">
        <v>1367</v>
      </c>
    </row>
    <row r="933" spans="1:15" x14ac:dyDescent="0.35">
      <c r="A933">
        <v>239</v>
      </c>
      <c r="B933" t="s">
        <v>744</v>
      </c>
      <c r="C933">
        <v>28</v>
      </c>
      <c r="D933" t="s">
        <v>1220</v>
      </c>
      <c r="E933" t="s">
        <v>478</v>
      </c>
      <c r="F933" t="b">
        <v>1</v>
      </c>
      <c r="G933">
        <v>33</v>
      </c>
      <c r="H933" t="s">
        <v>1395</v>
      </c>
      <c r="I933" s="13">
        <v>46146</v>
      </c>
      <c r="K933">
        <v>147377333</v>
      </c>
      <c r="L933">
        <v>1084000000</v>
      </c>
      <c r="M933">
        <v>135</v>
      </c>
      <c r="N933" t="s">
        <v>1284</v>
      </c>
      <c r="O933" t="s">
        <v>1366</v>
      </c>
    </row>
    <row r="934" spans="1:15" x14ac:dyDescent="0.35">
      <c r="A934">
        <v>239</v>
      </c>
      <c r="B934" t="s">
        <v>744</v>
      </c>
      <c r="C934">
        <v>0</v>
      </c>
      <c r="D934" t="s">
        <v>1220</v>
      </c>
      <c r="E934" t="s">
        <v>478</v>
      </c>
      <c r="F934" t="b">
        <v>0</v>
      </c>
      <c r="G934">
        <v>34</v>
      </c>
      <c r="I934" s="13"/>
      <c r="K934">
        <v>0</v>
      </c>
      <c r="L934">
        <v>0</v>
      </c>
      <c r="M934">
        <v>135</v>
      </c>
      <c r="N934" t="s">
        <v>1286</v>
      </c>
      <c r="O934" t="s">
        <v>1368</v>
      </c>
    </row>
    <row r="935" spans="1:15" x14ac:dyDescent="0.35">
      <c r="A935">
        <v>239</v>
      </c>
      <c r="B935" t="s">
        <v>744</v>
      </c>
      <c r="C935">
        <v>0</v>
      </c>
      <c r="D935" t="s">
        <v>1220</v>
      </c>
      <c r="E935" t="s">
        <v>478</v>
      </c>
      <c r="F935" t="b">
        <v>0</v>
      </c>
      <c r="G935">
        <v>34</v>
      </c>
      <c r="I935" s="13"/>
      <c r="K935">
        <v>0</v>
      </c>
      <c r="L935">
        <v>0</v>
      </c>
      <c r="M935">
        <v>135</v>
      </c>
      <c r="N935" t="s">
        <v>1287</v>
      </c>
      <c r="O935" t="s">
        <v>1369</v>
      </c>
    </row>
    <row r="936" spans="1:15" x14ac:dyDescent="0.35">
      <c r="A936">
        <v>239</v>
      </c>
      <c r="B936" t="s">
        <v>744</v>
      </c>
      <c r="C936">
        <v>60</v>
      </c>
      <c r="D936" t="s">
        <v>1220</v>
      </c>
      <c r="E936" t="s">
        <v>478</v>
      </c>
      <c r="F936" t="b">
        <v>1</v>
      </c>
      <c r="G936">
        <v>34</v>
      </c>
      <c r="H936" t="s">
        <v>1395</v>
      </c>
      <c r="I936" s="13">
        <v>46217</v>
      </c>
      <c r="K936">
        <v>0</v>
      </c>
      <c r="L936">
        <v>0</v>
      </c>
      <c r="M936">
        <v>135</v>
      </c>
      <c r="N936" t="s">
        <v>1285</v>
      </c>
      <c r="O936" t="s">
        <v>1367</v>
      </c>
    </row>
    <row r="937" spans="1:15" x14ac:dyDescent="0.35">
      <c r="A937">
        <v>240</v>
      </c>
      <c r="B937" t="s">
        <v>744</v>
      </c>
      <c r="C937">
        <v>2</v>
      </c>
      <c r="D937" t="s">
        <v>1220</v>
      </c>
      <c r="E937" t="s">
        <v>1312</v>
      </c>
      <c r="F937" t="b">
        <v>1</v>
      </c>
      <c r="G937">
        <v>2</v>
      </c>
      <c r="H937" t="s">
        <v>1385</v>
      </c>
      <c r="I937" s="13">
        <v>46146</v>
      </c>
      <c r="K937">
        <v>118700000</v>
      </c>
      <c r="L937">
        <v>735500000</v>
      </c>
      <c r="M937">
        <v>11</v>
      </c>
      <c r="N937" t="s">
        <v>1284</v>
      </c>
      <c r="O937" t="s">
        <v>1366</v>
      </c>
    </row>
    <row r="938" spans="1:15" x14ac:dyDescent="0.35">
      <c r="A938">
        <v>240</v>
      </c>
      <c r="B938" t="s">
        <v>744</v>
      </c>
      <c r="C938">
        <v>3</v>
      </c>
      <c r="D938" t="s">
        <v>1220</v>
      </c>
      <c r="E938" t="s">
        <v>1312</v>
      </c>
      <c r="F938" t="b">
        <v>1</v>
      </c>
      <c r="G938">
        <v>3</v>
      </c>
      <c r="H938" t="s">
        <v>1395</v>
      </c>
      <c r="I938" s="13">
        <v>46217</v>
      </c>
      <c r="K938">
        <v>0</v>
      </c>
      <c r="L938">
        <v>0</v>
      </c>
      <c r="M938">
        <v>11</v>
      </c>
      <c r="N938" t="s">
        <v>1285</v>
      </c>
      <c r="O938" t="s">
        <v>1367</v>
      </c>
    </row>
    <row r="939" spans="1:15" x14ac:dyDescent="0.35">
      <c r="A939">
        <v>240</v>
      </c>
      <c r="B939" t="s">
        <v>744</v>
      </c>
      <c r="C939">
        <v>0</v>
      </c>
      <c r="D939" t="s">
        <v>1220</v>
      </c>
      <c r="E939" t="s">
        <v>1312</v>
      </c>
      <c r="F939" t="b">
        <v>0</v>
      </c>
      <c r="G939">
        <v>3</v>
      </c>
      <c r="I939" s="13"/>
      <c r="K939">
        <v>0</v>
      </c>
      <c r="L939">
        <v>0</v>
      </c>
      <c r="M939">
        <v>11</v>
      </c>
      <c r="N939" t="s">
        <v>1286</v>
      </c>
      <c r="O939" t="s">
        <v>1368</v>
      </c>
    </row>
    <row r="940" spans="1:15" x14ac:dyDescent="0.35">
      <c r="A940">
        <v>240</v>
      </c>
      <c r="B940" t="s">
        <v>744</v>
      </c>
      <c r="C940">
        <v>0</v>
      </c>
      <c r="D940" t="s">
        <v>1220</v>
      </c>
      <c r="E940" t="s">
        <v>1312</v>
      </c>
      <c r="F940" t="b">
        <v>0</v>
      </c>
      <c r="G940">
        <v>3</v>
      </c>
      <c r="I940" s="13"/>
      <c r="K940">
        <v>0</v>
      </c>
      <c r="L940">
        <v>0</v>
      </c>
      <c r="M940">
        <v>11</v>
      </c>
      <c r="N940" t="s">
        <v>1287</v>
      </c>
      <c r="O940" t="s">
        <v>1369</v>
      </c>
    </row>
    <row r="941" spans="1:15" x14ac:dyDescent="0.35">
      <c r="A941">
        <v>241</v>
      </c>
      <c r="B941" t="s">
        <v>744</v>
      </c>
      <c r="C941">
        <v>7</v>
      </c>
      <c r="D941" t="s">
        <v>1220</v>
      </c>
      <c r="E941" t="s">
        <v>1313</v>
      </c>
      <c r="F941" t="b">
        <v>1</v>
      </c>
      <c r="G941">
        <v>33</v>
      </c>
      <c r="H941" t="s">
        <v>1395</v>
      </c>
      <c r="I941" s="13">
        <v>46146</v>
      </c>
      <c r="K941">
        <v>283418062</v>
      </c>
      <c r="L941">
        <v>2028864696</v>
      </c>
      <c r="M941">
        <v>135</v>
      </c>
      <c r="N941" t="s">
        <v>1284</v>
      </c>
      <c r="O941" t="s">
        <v>1366</v>
      </c>
    </row>
    <row r="942" spans="1:15" x14ac:dyDescent="0.35">
      <c r="A942">
        <v>241</v>
      </c>
      <c r="B942" t="s">
        <v>744</v>
      </c>
      <c r="C942">
        <v>37</v>
      </c>
      <c r="D942" t="s">
        <v>1220</v>
      </c>
      <c r="E942" t="s">
        <v>1313</v>
      </c>
      <c r="F942" t="b">
        <v>1</v>
      </c>
      <c r="G942">
        <v>34</v>
      </c>
      <c r="H942" t="s">
        <v>1395</v>
      </c>
      <c r="I942" s="13">
        <v>46217</v>
      </c>
      <c r="K942">
        <v>0</v>
      </c>
      <c r="L942">
        <v>0</v>
      </c>
      <c r="M942">
        <v>135</v>
      </c>
      <c r="N942" t="s">
        <v>1285</v>
      </c>
      <c r="O942" t="s">
        <v>1367</v>
      </c>
    </row>
    <row r="943" spans="1:15" x14ac:dyDescent="0.35">
      <c r="A943">
        <v>241</v>
      </c>
      <c r="B943" t="s">
        <v>744</v>
      </c>
      <c r="C943">
        <v>0</v>
      </c>
      <c r="D943" t="s">
        <v>1220</v>
      </c>
      <c r="E943" t="s">
        <v>1313</v>
      </c>
      <c r="F943" t="b">
        <v>0</v>
      </c>
      <c r="G943">
        <v>34</v>
      </c>
      <c r="I943" s="13"/>
      <c r="K943">
        <v>0</v>
      </c>
      <c r="L943">
        <v>0</v>
      </c>
      <c r="M943">
        <v>135</v>
      </c>
      <c r="N943" t="s">
        <v>1286</v>
      </c>
      <c r="O943" t="s">
        <v>1368</v>
      </c>
    </row>
    <row r="944" spans="1:15" x14ac:dyDescent="0.35">
      <c r="A944">
        <v>241</v>
      </c>
      <c r="B944" t="s">
        <v>744</v>
      </c>
      <c r="C944">
        <v>0</v>
      </c>
      <c r="D944" t="s">
        <v>1220</v>
      </c>
      <c r="E944" t="s">
        <v>1313</v>
      </c>
      <c r="F944" t="b">
        <v>0</v>
      </c>
      <c r="G944">
        <v>34</v>
      </c>
      <c r="I944" s="13"/>
      <c r="K944">
        <v>0</v>
      </c>
      <c r="L944">
        <v>0</v>
      </c>
      <c r="M944">
        <v>135</v>
      </c>
      <c r="N944" t="s">
        <v>1287</v>
      </c>
      <c r="O944" t="s">
        <v>1369</v>
      </c>
    </row>
    <row r="945" spans="1:15" x14ac:dyDescent="0.35">
      <c r="A945">
        <v>242</v>
      </c>
      <c r="B945" t="s">
        <v>744</v>
      </c>
      <c r="C945">
        <v>7</v>
      </c>
      <c r="D945" t="s">
        <v>1220</v>
      </c>
      <c r="E945" t="s">
        <v>1313</v>
      </c>
      <c r="F945" t="b">
        <v>1</v>
      </c>
      <c r="G945">
        <v>2</v>
      </c>
      <c r="H945" t="s">
        <v>1395</v>
      </c>
      <c r="I945" s="13">
        <v>46146</v>
      </c>
      <c r="K945">
        <v>283418062</v>
      </c>
      <c r="L945">
        <v>2028864696</v>
      </c>
      <c r="M945">
        <v>10</v>
      </c>
      <c r="N945" t="s">
        <v>1284</v>
      </c>
      <c r="O945" t="s">
        <v>1366</v>
      </c>
    </row>
    <row r="946" spans="1:15" x14ac:dyDescent="0.35">
      <c r="A946">
        <v>242</v>
      </c>
      <c r="B946" t="s">
        <v>744</v>
      </c>
      <c r="C946">
        <v>1</v>
      </c>
      <c r="D946" t="s">
        <v>1220</v>
      </c>
      <c r="E946" t="s">
        <v>1313</v>
      </c>
      <c r="F946" t="b">
        <v>1</v>
      </c>
      <c r="G946">
        <v>2</v>
      </c>
      <c r="H946" t="s">
        <v>1385</v>
      </c>
      <c r="I946" s="13">
        <v>46217</v>
      </c>
      <c r="K946">
        <v>0</v>
      </c>
      <c r="L946">
        <v>0</v>
      </c>
      <c r="M946">
        <v>10</v>
      </c>
      <c r="N946" t="s">
        <v>1285</v>
      </c>
      <c r="O946" t="s">
        <v>1367</v>
      </c>
    </row>
    <row r="947" spans="1:15" x14ac:dyDescent="0.35">
      <c r="A947">
        <v>242</v>
      </c>
      <c r="B947" t="s">
        <v>744</v>
      </c>
      <c r="C947">
        <v>0</v>
      </c>
      <c r="D947" t="s">
        <v>1220</v>
      </c>
      <c r="E947" t="s">
        <v>1313</v>
      </c>
      <c r="F947" t="b">
        <v>0</v>
      </c>
      <c r="G947">
        <v>3</v>
      </c>
      <c r="I947" s="13"/>
      <c r="K947">
        <v>0</v>
      </c>
      <c r="L947">
        <v>0</v>
      </c>
      <c r="M947">
        <v>10</v>
      </c>
      <c r="N947" t="s">
        <v>1287</v>
      </c>
      <c r="O947" t="s">
        <v>1369</v>
      </c>
    </row>
    <row r="948" spans="1:15" x14ac:dyDescent="0.35">
      <c r="A948">
        <v>242</v>
      </c>
      <c r="B948" t="s">
        <v>744</v>
      </c>
      <c r="C948">
        <v>0</v>
      </c>
      <c r="D948" t="s">
        <v>1220</v>
      </c>
      <c r="E948" t="s">
        <v>1313</v>
      </c>
      <c r="F948" t="b">
        <v>0</v>
      </c>
      <c r="G948">
        <v>3</v>
      </c>
      <c r="I948" s="13"/>
      <c r="K948">
        <v>0</v>
      </c>
      <c r="L948">
        <v>0</v>
      </c>
      <c r="M948">
        <v>10</v>
      </c>
      <c r="N948" t="s">
        <v>1286</v>
      </c>
      <c r="O948" t="s">
        <v>1368</v>
      </c>
    </row>
    <row r="949" spans="1:15" x14ac:dyDescent="0.35">
      <c r="A949">
        <v>243</v>
      </c>
      <c r="B949" t="s">
        <v>744</v>
      </c>
      <c r="C949">
        <v>4</v>
      </c>
      <c r="D949" t="s">
        <v>1220</v>
      </c>
      <c r="E949" t="s">
        <v>1314</v>
      </c>
      <c r="F949" t="b">
        <v>1</v>
      </c>
      <c r="G949">
        <v>11</v>
      </c>
      <c r="H949" t="s">
        <v>1385</v>
      </c>
      <c r="I949" s="13">
        <v>46217</v>
      </c>
      <c r="K949">
        <v>0</v>
      </c>
      <c r="L949">
        <v>0</v>
      </c>
      <c r="M949">
        <v>44</v>
      </c>
      <c r="N949" t="s">
        <v>1285</v>
      </c>
      <c r="O949" t="s">
        <v>1367</v>
      </c>
    </row>
    <row r="950" spans="1:15" x14ac:dyDescent="0.35">
      <c r="A950">
        <v>243</v>
      </c>
      <c r="B950" t="s">
        <v>744</v>
      </c>
      <c r="C950">
        <v>0</v>
      </c>
      <c r="D950" t="s">
        <v>1220</v>
      </c>
      <c r="E950" t="s">
        <v>1314</v>
      </c>
      <c r="F950" t="b">
        <v>0</v>
      </c>
      <c r="G950">
        <v>11</v>
      </c>
      <c r="I950" s="13"/>
      <c r="K950">
        <v>0</v>
      </c>
      <c r="L950">
        <v>0</v>
      </c>
      <c r="M950">
        <v>44</v>
      </c>
      <c r="N950" t="s">
        <v>1286</v>
      </c>
      <c r="O950" t="s">
        <v>1368</v>
      </c>
    </row>
    <row r="951" spans="1:15" x14ac:dyDescent="0.35">
      <c r="A951">
        <v>243</v>
      </c>
      <c r="B951" t="s">
        <v>744</v>
      </c>
      <c r="C951">
        <v>0</v>
      </c>
      <c r="D951" t="s">
        <v>1220</v>
      </c>
      <c r="E951" t="s">
        <v>1314</v>
      </c>
      <c r="F951" t="b">
        <v>0</v>
      </c>
      <c r="G951">
        <v>11</v>
      </c>
      <c r="I951" s="13"/>
      <c r="K951">
        <v>0</v>
      </c>
      <c r="L951">
        <v>0</v>
      </c>
      <c r="M951">
        <v>44</v>
      </c>
      <c r="N951" t="s">
        <v>1287</v>
      </c>
      <c r="O951" t="s">
        <v>1369</v>
      </c>
    </row>
    <row r="952" spans="1:15" x14ac:dyDescent="0.35">
      <c r="A952">
        <v>243</v>
      </c>
      <c r="B952" t="s">
        <v>744</v>
      </c>
      <c r="C952">
        <v>12</v>
      </c>
      <c r="D952" t="s">
        <v>1220</v>
      </c>
      <c r="E952" t="s">
        <v>1314</v>
      </c>
      <c r="F952" t="b">
        <v>1</v>
      </c>
      <c r="G952">
        <v>11</v>
      </c>
      <c r="H952" t="s">
        <v>1385</v>
      </c>
      <c r="I952" s="13">
        <v>46146</v>
      </c>
      <c r="K952">
        <v>283418062</v>
      </c>
      <c r="L952">
        <v>2028864696</v>
      </c>
      <c r="M952">
        <v>44</v>
      </c>
      <c r="N952" t="s">
        <v>1284</v>
      </c>
      <c r="O952" t="s">
        <v>1366</v>
      </c>
    </row>
    <row r="953" spans="1:15" x14ac:dyDescent="0.35">
      <c r="A953">
        <v>244</v>
      </c>
      <c r="B953" t="s">
        <v>744</v>
      </c>
      <c r="C953">
        <v>3101</v>
      </c>
      <c r="D953" t="s">
        <v>1220</v>
      </c>
      <c r="E953" t="s">
        <v>1315</v>
      </c>
      <c r="F953" t="b">
        <v>1</v>
      </c>
      <c r="G953">
        <v>2250</v>
      </c>
      <c r="H953" t="s">
        <v>1385</v>
      </c>
      <c r="I953" s="13">
        <v>46217</v>
      </c>
      <c r="K953">
        <v>0</v>
      </c>
      <c r="L953">
        <v>0</v>
      </c>
      <c r="M953">
        <v>9000</v>
      </c>
      <c r="N953" t="s">
        <v>1285</v>
      </c>
      <c r="O953" t="s">
        <v>1367</v>
      </c>
    </row>
    <row r="954" spans="1:15" x14ac:dyDescent="0.35">
      <c r="A954">
        <v>244</v>
      </c>
      <c r="B954" t="s">
        <v>744</v>
      </c>
      <c r="C954">
        <v>2245</v>
      </c>
      <c r="D954" t="s">
        <v>1220</v>
      </c>
      <c r="E954" t="s">
        <v>1315</v>
      </c>
      <c r="F954" t="b">
        <v>1</v>
      </c>
      <c r="G954">
        <v>2250</v>
      </c>
      <c r="H954" t="s">
        <v>1385</v>
      </c>
      <c r="I954" s="13">
        <v>46146</v>
      </c>
      <c r="K954">
        <v>79400000</v>
      </c>
      <c r="L954">
        <v>1127151193</v>
      </c>
      <c r="M954">
        <v>9000</v>
      </c>
      <c r="N954" t="s">
        <v>1284</v>
      </c>
      <c r="O954" t="s">
        <v>1366</v>
      </c>
    </row>
    <row r="955" spans="1:15" x14ac:dyDescent="0.35">
      <c r="A955">
        <v>244</v>
      </c>
      <c r="B955" t="s">
        <v>744</v>
      </c>
      <c r="C955">
        <v>0</v>
      </c>
      <c r="D955" t="s">
        <v>1220</v>
      </c>
      <c r="E955" t="s">
        <v>1315</v>
      </c>
      <c r="F955" t="b">
        <v>0</v>
      </c>
      <c r="G955">
        <v>2250</v>
      </c>
      <c r="I955" s="13"/>
      <c r="K955">
        <v>0</v>
      </c>
      <c r="L955">
        <v>0</v>
      </c>
      <c r="M955">
        <v>9000</v>
      </c>
      <c r="N955" t="s">
        <v>1287</v>
      </c>
      <c r="O955" t="s">
        <v>1369</v>
      </c>
    </row>
    <row r="956" spans="1:15" x14ac:dyDescent="0.35">
      <c r="A956">
        <v>244</v>
      </c>
      <c r="B956" t="s">
        <v>744</v>
      </c>
      <c r="C956">
        <v>0</v>
      </c>
      <c r="D956" t="s">
        <v>1220</v>
      </c>
      <c r="E956" t="s">
        <v>1315</v>
      </c>
      <c r="F956" t="b">
        <v>0</v>
      </c>
      <c r="G956">
        <v>2250</v>
      </c>
      <c r="I956" s="13"/>
      <c r="K956">
        <v>0</v>
      </c>
      <c r="L956">
        <v>0</v>
      </c>
      <c r="M956">
        <v>9000</v>
      </c>
      <c r="N956" t="s">
        <v>1286</v>
      </c>
      <c r="O956" t="s">
        <v>1368</v>
      </c>
    </row>
    <row r="957" spans="1:15" x14ac:dyDescent="0.35">
      <c r="A957">
        <v>245</v>
      </c>
      <c r="B957" t="s">
        <v>742</v>
      </c>
      <c r="C957">
        <v>14</v>
      </c>
      <c r="D957" t="s">
        <v>1316</v>
      </c>
      <c r="E957" t="s">
        <v>1317</v>
      </c>
      <c r="F957" t="b">
        <v>1</v>
      </c>
      <c r="G957">
        <v>12</v>
      </c>
      <c r="H957" t="s">
        <v>1385</v>
      </c>
      <c r="I957" s="13">
        <v>46218</v>
      </c>
      <c r="K957">
        <v>46806592870</v>
      </c>
      <c r="L957">
        <v>0</v>
      </c>
      <c r="M957">
        <v>50</v>
      </c>
      <c r="N957" t="s">
        <v>1285</v>
      </c>
      <c r="O957" t="s">
        <v>1367</v>
      </c>
    </row>
    <row r="958" spans="1:15" x14ac:dyDescent="0.35">
      <c r="A958">
        <v>245</v>
      </c>
      <c r="B958" t="s">
        <v>742</v>
      </c>
      <c r="C958">
        <v>8</v>
      </c>
      <c r="D958" t="s">
        <v>1316</v>
      </c>
      <c r="E958" t="s">
        <v>1317</v>
      </c>
      <c r="F958" t="b">
        <v>1</v>
      </c>
      <c r="G958">
        <v>12</v>
      </c>
      <c r="H958" t="s">
        <v>1385</v>
      </c>
      <c r="I958" s="13">
        <v>46136</v>
      </c>
      <c r="K958">
        <v>32944658211</v>
      </c>
      <c r="L958">
        <v>340000000000</v>
      </c>
      <c r="M958">
        <v>50</v>
      </c>
      <c r="N958" t="s">
        <v>1284</v>
      </c>
      <c r="O958" t="s">
        <v>1366</v>
      </c>
    </row>
    <row r="959" spans="1:15" x14ac:dyDescent="0.35">
      <c r="A959">
        <v>245</v>
      </c>
      <c r="B959" t="s">
        <v>742</v>
      </c>
      <c r="C959">
        <v>0</v>
      </c>
      <c r="D959" t="s">
        <v>1316</v>
      </c>
      <c r="E959" t="s">
        <v>1317</v>
      </c>
      <c r="F959" t="b">
        <v>0</v>
      </c>
      <c r="G959">
        <v>13</v>
      </c>
      <c r="I959" s="13"/>
      <c r="K959">
        <v>0</v>
      </c>
      <c r="L959">
        <v>0</v>
      </c>
      <c r="M959">
        <v>50</v>
      </c>
      <c r="N959" t="s">
        <v>1286</v>
      </c>
      <c r="O959" t="s">
        <v>1368</v>
      </c>
    </row>
    <row r="960" spans="1:15" x14ac:dyDescent="0.35">
      <c r="A960">
        <v>245</v>
      </c>
      <c r="B960" t="s">
        <v>742</v>
      </c>
      <c r="C960">
        <v>0</v>
      </c>
      <c r="D960" t="s">
        <v>1316</v>
      </c>
      <c r="E960" t="s">
        <v>1317</v>
      </c>
      <c r="F960" t="b">
        <v>0</v>
      </c>
      <c r="G960">
        <v>13</v>
      </c>
      <c r="I960" s="13"/>
      <c r="K960">
        <v>0</v>
      </c>
      <c r="L960">
        <v>0</v>
      </c>
      <c r="M960">
        <v>50</v>
      </c>
      <c r="N960" t="s">
        <v>1287</v>
      </c>
      <c r="O960" t="s">
        <v>1369</v>
      </c>
    </row>
    <row r="961" spans="1:15" x14ac:dyDescent="0.35">
      <c r="A961">
        <v>246</v>
      </c>
      <c r="B961" t="s">
        <v>742</v>
      </c>
      <c r="C961">
        <v>6</v>
      </c>
      <c r="D961" t="s">
        <v>1316</v>
      </c>
      <c r="E961" t="s">
        <v>485</v>
      </c>
      <c r="F961" t="b">
        <v>1</v>
      </c>
      <c r="G961">
        <v>1</v>
      </c>
      <c r="H961" t="s">
        <v>1385</v>
      </c>
      <c r="I961" s="13">
        <v>46136</v>
      </c>
      <c r="K961">
        <v>13196199050</v>
      </c>
      <c r="L961">
        <v>30000000000</v>
      </c>
      <c r="M961">
        <v>4</v>
      </c>
      <c r="N961" t="s">
        <v>1284</v>
      </c>
      <c r="O961" t="s">
        <v>1366</v>
      </c>
    </row>
    <row r="962" spans="1:15" x14ac:dyDescent="0.35">
      <c r="A962">
        <v>246</v>
      </c>
      <c r="B962" t="s">
        <v>742</v>
      </c>
      <c r="C962">
        <v>13</v>
      </c>
      <c r="D962" t="s">
        <v>1316</v>
      </c>
      <c r="E962" t="s">
        <v>485</v>
      </c>
      <c r="F962" t="b">
        <v>1</v>
      </c>
      <c r="G962">
        <v>1</v>
      </c>
      <c r="H962" t="s">
        <v>1385</v>
      </c>
      <c r="I962" s="13">
        <v>46218</v>
      </c>
      <c r="K962">
        <v>17320835215</v>
      </c>
      <c r="L962">
        <v>0</v>
      </c>
      <c r="M962">
        <v>4</v>
      </c>
      <c r="N962" t="s">
        <v>1285</v>
      </c>
      <c r="O962" t="s">
        <v>1367</v>
      </c>
    </row>
    <row r="963" spans="1:15" x14ac:dyDescent="0.35">
      <c r="A963">
        <v>246</v>
      </c>
      <c r="B963" t="s">
        <v>742</v>
      </c>
      <c r="C963">
        <v>0</v>
      </c>
      <c r="D963" t="s">
        <v>1316</v>
      </c>
      <c r="E963" t="s">
        <v>485</v>
      </c>
      <c r="F963" t="b">
        <v>0</v>
      </c>
      <c r="G963">
        <v>1</v>
      </c>
      <c r="I963" s="13"/>
      <c r="K963">
        <v>0</v>
      </c>
      <c r="L963">
        <v>0</v>
      </c>
      <c r="M963">
        <v>4</v>
      </c>
      <c r="N963" t="s">
        <v>1286</v>
      </c>
      <c r="O963" t="s">
        <v>1368</v>
      </c>
    </row>
    <row r="964" spans="1:15" x14ac:dyDescent="0.35">
      <c r="A964">
        <v>246</v>
      </c>
      <c r="B964" t="s">
        <v>742</v>
      </c>
      <c r="C964">
        <v>0</v>
      </c>
      <c r="D964" t="s">
        <v>1316</v>
      </c>
      <c r="E964" t="s">
        <v>485</v>
      </c>
      <c r="F964" t="b">
        <v>0</v>
      </c>
      <c r="G964">
        <v>1</v>
      </c>
      <c r="I964" s="13"/>
      <c r="K964">
        <v>0</v>
      </c>
      <c r="L964">
        <v>0</v>
      </c>
      <c r="M964">
        <v>4</v>
      </c>
      <c r="N964" t="s">
        <v>1287</v>
      </c>
      <c r="O964" t="s">
        <v>1369</v>
      </c>
    </row>
    <row r="965" spans="1:15" x14ac:dyDescent="0.35">
      <c r="A965">
        <v>247</v>
      </c>
      <c r="B965" t="s">
        <v>742</v>
      </c>
      <c r="C965">
        <v>0</v>
      </c>
      <c r="D965" t="s">
        <v>1316</v>
      </c>
      <c r="E965" t="s">
        <v>486</v>
      </c>
      <c r="F965" t="b">
        <v>0</v>
      </c>
      <c r="G965">
        <v>3</v>
      </c>
      <c r="I965" s="13"/>
      <c r="K965">
        <v>0</v>
      </c>
      <c r="L965">
        <v>0</v>
      </c>
      <c r="M965">
        <v>10</v>
      </c>
      <c r="N965" t="s">
        <v>1286</v>
      </c>
      <c r="O965" t="s">
        <v>1368</v>
      </c>
    </row>
    <row r="966" spans="1:15" x14ac:dyDescent="0.35">
      <c r="A966">
        <v>247</v>
      </c>
      <c r="B966" t="s">
        <v>742</v>
      </c>
      <c r="C966">
        <v>15</v>
      </c>
      <c r="D966" t="s">
        <v>1316</v>
      </c>
      <c r="E966" t="s">
        <v>486</v>
      </c>
      <c r="F966" t="b">
        <v>1</v>
      </c>
      <c r="G966">
        <v>2</v>
      </c>
      <c r="H966" t="s">
        <v>1385</v>
      </c>
      <c r="I966" s="13">
        <v>46136</v>
      </c>
      <c r="K966">
        <v>3541768000</v>
      </c>
      <c r="L966">
        <v>33000000000</v>
      </c>
      <c r="M966">
        <v>10</v>
      </c>
      <c r="N966" t="s">
        <v>1284</v>
      </c>
      <c r="O966" t="s">
        <v>1366</v>
      </c>
    </row>
    <row r="967" spans="1:15" x14ac:dyDescent="0.35">
      <c r="A967">
        <v>247</v>
      </c>
      <c r="B967" t="s">
        <v>742</v>
      </c>
      <c r="C967">
        <v>5</v>
      </c>
      <c r="D967" t="s">
        <v>1316</v>
      </c>
      <c r="E967" t="s">
        <v>486</v>
      </c>
      <c r="F967" t="b">
        <v>1</v>
      </c>
      <c r="G967">
        <v>2</v>
      </c>
      <c r="H967" t="s">
        <v>1385</v>
      </c>
      <c r="I967" s="13">
        <v>46218</v>
      </c>
      <c r="K967">
        <v>10699898192</v>
      </c>
      <c r="L967">
        <v>0</v>
      </c>
      <c r="M967">
        <v>10</v>
      </c>
      <c r="N967" t="s">
        <v>1285</v>
      </c>
      <c r="O967" t="s">
        <v>1367</v>
      </c>
    </row>
    <row r="968" spans="1:15" x14ac:dyDescent="0.35">
      <c r="A968">
        <v>247</v>
      </c>
      <c r="B968" t="s">
        <v>742</v>
      </c>
      <c r="C968">
        <v>0</v>
      </c>
      <c r="D968" t="s">
        <v>1316</v>
      </c>
      <c r="E968" t="s">
        <v>486</v>
      </c>
      <c r="F968" t="b">
        <v>0</v>
      </c>
      <c r="G968">
        <v>3</v>
      </c>
      <c r="I968" s="13"/>
      <c r="K968">
        <v>0</v>
      </c>
      <c r="L968">
        <v>0</v>
      </c>
      <c r="M968">
        <v>10</v>
      </c>
      <c r="N968" t="s">
        <v>1287</v>
      </c>
      <c r="O968" t="s">
        <v>1369</v>
      </c>
    </row>
    <row r="969" spans="1:15" x14ac:dyDescent="0.35">
      <c r="A969">
        <v>248</v>
      </c>
      <c r="B969" t="s">
        <v>742</v>
      </c>
      <c r="C969">
        <v>0</v>
      </c>
      <c r="D969" t="s">
        <v>1220</v>
      </c>
      <c r="E969" t="s">
        <v>487</v>
      </c>
      <c r="F969" t="b">
        <v>1</v>
      </c>
      <c r="G969">
        <v>0</v>
      </c>
      <c r="H969" t="s">
        <v>1385</v>
      </c>
      <c r="I969" s="13">
        <v>46139</v>
      </c>
      <c r="K969">
        <v>0</v>
      </c>
      <c r="L969">
        <v>100000000000</v>
      </c>
      <c r="M969">
        <v>1</v>
      </c>
      <c r="N969" t="s">
        <v>1284</v>
      </c>
      <c r="O969" t="s">
        <v>1366</v>
      </c>
    </row>
    <row r="970" spans="1:15" x14ac:dyDescent="0.35">
      <c r="A970">
        <v>248</v>
      </c>
      <c r="B970" t="s">
        <v>742</v>
      </c>
      <c r="C970">
        <v>2</v>
      </c>
      <c r="D970" t="s">
        <v>1220</v>
      </c>
      <c r="E970" t="s">
        <v>487</v>
      </c>
      <c r="F970" t="b">
        <v>1</v>
      </c>
      <c r="G970">
        <v>0</v>
      </c>
      <c r="H970" t="s">
        <v>1385</v>
      </c>
      <c r="I970" s="13">
        <v>46218</v>
      </c>
      <c r="K970">
        <v>8194569433</v>
      </c>
      <c r="L970">
        <v>0</v>
      </c>
      <c r="M970">
        <v>1</v>
      </c>
      <c r="N970" t="s">
        <v>1285</v>
      </c>
      <c r="O970" t="s">
        <v>1367</v>
      </c>
    </row>
    <row r="971" spans="1:15" x14ac:dyDescent="0.35">
      <c r="A971">
        <v>248</v>
      </c>
      <c r="B971" t="s">
        <v>742</v>
      </c>
      <c r="C971">
        <v>0</v>
      </c>
      <c r="D971" t="s">
        <v>1220</v>
      </c>
      <c r="E971" t="s">
        <v>487</v>
      </c>
      <c r="F971" t="b">
        <v>0</v>
      </c>
      <c r="G971">
        <v>0</v>
      </c>
      <c r="I971" s="13"/>
      <c r="K971">
        <v>0</v>
      </c>
      <c r="L971">
        <v>0</v>
      </c>
      <c r="M971">
        <v>1</v>
      </c>
      <c r="N971" t="s">
        <v>1286</v>
      </c>
      <c r="O971" t="s">
        <v>1368</v>
      </c>
    </row>
    <row r="972" spans="1:15" x14ac:dyDescent="0.35">
      <c r="A972">
        <v>248</v>
      </c>
      <c r="B972" t="s">
        <v>742</v>
      </c>
      <c r="C972">
        <v>0</v>
      </c>
      <c r="D972" t="s">
        <v>1220</v>
      </c>
      <c r="E972" t="s">
        <v>487</v>
      </c>
      <c r="F972" t="b">
        <v>0</v>
      </c>
      <c r="G972">
        <v>1</v>
      </c>
      <c r="I972" s="13"/>
      <c r="K972">
        <v>0</v>
      </c>
      <c r="L972">
        <v>0</v>
      </c>
      <c r="M972">
        <v>1</v>
      </c>
      <c r="N972" t="s">
        <v>1287</v>
      </c>
      <c r="O972" t="s">
        <v>1369</v>
      </c>
    </row>
    <row r="973" spans="1:15" x14ac:dyDescent="0.35">
      <c r="A973">
        <v>249</v>
      </c>
      <c r="B973" t="s">
        <v>742</v>
      </c>
      <c r="C973">
        <v>0</v>
      </c>
      <c r="D973" t="s">
        <v>1220</v>
      </c>
      <c r="E973" t="s">
        <v>488</v>
      </c>
      <c r="F973" t="b">
        <v>0</v>
      </c>
      <c r="G973">
        <v>1</v>
      </c>
      <c r="I973" s="13"/>
      <c r="K973">
        <v>0</v>
      </c>
      <c r="L973">
        <v>0</v>
      </c>
      <c r="M973">
        <v>5</v>
      </c>
      <c r="N973" t="s">
        <v>1286</v>
      </c>
      <c r="O973" t="s">
        <v>1368</v>
      </c>
    </row>
    <row r="974" spans="1:15" x14ac:dyDescent="0.35">
      <c r="A974">
        <v>249</v>
      </c>
      <c r="B974" t="s">
        <v>742</v>
      </c>
      <c r="C974">
        <v>2</v>
      </c>
      <c r="D974" t="s">
        <v>1220</v>
      </c>
      <c r="E974" t="s">
        <v>488</v>
      </c>
      <c r="F974" t="b">
        <v>1</v>
      </c>
      <c r="G974">
        <v>1</v>
      </c>
      <c r="H974" t="s">
        <v>1385</v>
      </c>
      <c r="I974" s="13">
        <v>46218</v>
      </c>
      <c r="K974">
        <v>6456393563</v>
      </c>
      <c r="L974">
        <v>0</v>
      </c>
      <c r="M974">
        <v>5</v>
      </c>
      <c r="N974" t="s">
        <v>1285</v>
      </c>
      <c r="O974" t="s">
        <v>1367</v>
      </c>
    </row>
    <row r="975" spans="1:15" x14ac:dyDescent="0.35">
      <c r="A975">
        <v>249</v>
      </c>
      <c r="B975" t="s">
        <v>742</v>
      </c>
      <c r="C975">
        <v>0</v>
      </c>
      <c r="D975" t="s">
        <v>1220</v>
      </c>
      <c r="E975" t="s">
        <v>488</v>
      </c>
      <c r="F975" t="b">
        <v>0</v>
      </c>
      <c r="G975">
        <v>2</v>
      </c>
      <c r="I975" s="13"/>
      <c r="K975">
        <v>0</v>
      </c>
      <c r="L975">
        <v>0</v>
      </c>
      <c r="M975">
        <v>5</v>
      </c>
      <c r="N975" t="s">
        <v>1287</v>
      </c>
      <c r="O975" t="s">
        <v>1369</v>
      </c>
    </row>
    <row r="976" spans="1:15" x14ac:dyDescent="0.35">
      <c r="A976">
        <v>249</v>
      </c>
      <c r="B976" t="s">
        <v>742</v>
      </c>
      <c r="C976">
        <v>0</v>
      </c>
      <c r="D976" t="s">
        <v>1220</v>
      </c>
      <c r="E976" t="s">
        <v>488</v>
      </c>
      <c r="F976" t="b">
        <v>1</v>
      </c>
      <c r="G976">
        <v>1</v>
      </c>
      <c r="H976" t="s">
        <v>1385</v>
      </c>
      <c r="I976" s="13">
        <v>46136</v>
      </c>
      <c r="K976">
        <v>32000000</v>
      </c>
      <c r="L976">
        <v>20000000000</v>
      </c>
      <c r="M976">
        <v>5</v>
      </c>
      <c r="N976" t="s">
        <v>1284</v>
      </c>
      <c r="O976" t="s">
        <v>1366</v>
      </c>
    </row>
    <row r="977" spans="1:15" x14ac:dyDescent="0.35">
      <c r="A977">
        <v>250</v>
      </c>
      <c r="B977" t="s">
        <v>1288</v>
      </c>
      <c r="C977">
        <v>0</v>
      </c>
      <c r="D977" t="s">
        <v>1220</v>
      </c>
      <c r="E977" t="s">
        <v>489</v>
      </c>
      <c r="F977" t="b">
        <v>0</v>
      </c>
      <c r="G977">
        <v>1</v>
      </c>
      <c r="I977" s="13"/>
      <c r="K977">
        <v>0</v>
      </c>
      <c r="L977">
        <v>0</v>
      </c>
      <c r="M977">
        <v>1</v>
      </c>
      <c r="N977" t="s">
        <v>1287</v>
      </c>
      <c r="O977" t="s">
        <v>1369</v>
      </c>
    </row>
    <row r="978" spans="1:15" x14ac:dyDescent="0.35">
      <c r="A978">
        <v>250</v>
      </c>
      <c r="B978" t="s">
        <v>1288</v>
      </c>
      <c r="C978">
        <v>0</v>
      </c>
      <c r="D978" t="s">
        <v>1220</v>
      </c>
      <c r="E978" t="s">
        <v>489</v>
      </c>
      <c r="F978" t="b">
        <v>0</v>
      </c>
      <c r="G978">
        <v>0</v>
      </c>
      <c r="I978" s="13"/>
      <c r="K978">
        <v>0</v>
      </c>
      <c r="L978">
        <v>0</v>
      </c>
      <c r="M978">
        <v>1</v>
      </c>
      <c r="N978" t="s">
        <v>1286</v>
      </c>
      <c r="O978" t="s">
        <v>1368</v>
      </c>
    </row>
    <row r="979" spans="1:15" x14ac:dyDescent="0.35">
      <c r="A979">
        <v>250</v>
      </c>
      <c r="B979" t="s">
        <v>1288</v>
      </c>
      <c r="C979">
        <v>0</v>
      </c>
      <c r="D979" t="s">
        <v>1220</v>
      </c>
      <c r="E979" t="s">
        <v>489</v>
      </c>
      <c r="F979" t="b">
        <v>1</v>
      </c>
      <c r="G979">
        <v>0</v>
      </c>
      <c r="H979" t="s">
        <v>1385</v>
      </c>
      <c r="I979" s="13">
        <v>46220</v>
      </c>
      <c r="K979">
        <v>0</v>
      </c>
      <c r="L979">
        <v>0</v>
      </c>
      <c r="M979">
        <v>1</v>
      </c>
      <c r="N979" t="s">
        <v>1284</v>
      </c>
      <c r="O979" t="s">
        <v>1366</v>
      </c>
    </row>
    <row r="980" spans="1:15" x14ac:dyDescent="0.35">
      <c r="A980">
        <v>250</v>
      </c>
      <c r="B980" t="s">
        <v>1288</v>
      </c>
      <c r="C980">
        <v>0</v>
      </c>
      <c r="D980" t="s">
        <v>1220</v>
      </c>
      <c r="E980" t="s">
        <v>489</v>
      </c>
      <c r="F980" t="b">
        <v>0</v>
      </c>
      <c r="G980">
        <v>0</v>
      </c>
      <c r="I980" s="13"/>
      <c r="K980">
        <v>0</v>
      </c>
      <c r="L980">
        <v>0</v>
      </c>
      <c r="M980">
        <v>1</v>
      </c>
      <c r="N980" t="s">
        <v>1285</v>
      </c>
      <c r="O980" t="s">
        <v>1367</v>
      </c>
    </row>
    <row r="981" spans="1:15" x14ac:dyDescent="0.35">
      <c r="A981">
        <v>251</v>
      </c>
      <c r="B981" t="s">
        <v>1288</v>
      </c>
      <c r="C981">
        <v>0</v>
      </c>
      <c r="D981" t="s">
        <v>1220</v>
      </c>
      <c r="E981" t="s">
        <v>1318</v>
      </c>
      <c r="F981" t="b">
        <v>0</v>
      </c>
      <c r="G981">
        <v>12</v>
      </c>
      <c r="I981" s="13"/>
      <c r="K981">
        <v>0</v>
      </c>
      <c r="L981">
        <v>0</v>
      </c>
      <c r="M981">
        <v>50</v>
      </c>
      <c r="N981" t="s">
        <v>1284</v>
      </c>
      <c r="O981" t="s">
        <v>1366</v>
      </c>
    </row>
    <row r="982" spans="1:15" x14ac:dyDescent="0.35">
      <c r="A982">
        <v>251</v>
      </c>
      <c r="B982" t="s">
        <v>1288</v>
      </c>
      <c r="C982">
        <v>0</v>
      </c>
      <c r="D982" t="s">
        <v>1220</v>
      </c>
      <c r="E982" t="s">
        <v>1318</v>
      </c>
      <c r="F982" t="b">
        <v>0</v>
      </c>
      <c r="G982">
        <v>12</v>
      </c>
      <c r="I982" s="13"/>
      <c r="K982">
        <v>0</v>
      </c>
      <c r="L982">
        <v>0</v>
      </c>
      <c r="M982">
        <v>50</v>
      </c>
      <c r="N982" t="s">
        <v>1285</v>
      </c>
      <c r="O982" t="s">
        <v>1367</v>
      </c>
    </row>
    <row r="983" spans="1:15" x14ac:dyDescent="0.35">
      <c r="A983">
        <v>251</v>
      </c>
      <c r="B983" t="s">
        <v>1288</v>
      </c>
      <c r="C983">
        <v>0</v>
      </c>
      <c r="D983" t="s">
        <v>1220</v>
      </c>
      <c r="E983" t="s">
        <v>1318</v>
      </c>
      <c r="F983" t="b">
        <v>0</v>
      </c>
      <c r="G983">
        <v>13</v>
      </c>
      <c r="I983" s="13"/>
      <c r="K983">
        <v>0</v>
      </c>
      <c r="L983">
        <v>0</v>
      </c>
      <c r="M983">
        <v>50</v>
      </c>
      <c r="N983" t="s">
        <v>1286</v>
      </c>
      <c r="O983" t="s">
        <v>1368</v>
      </c>
    </row>
    <row r="984" spans="1:15" x14ac:dyDescent="0.35">
      <c r="A984">
        <v>251</v>
      </c>
      <c r="B984" t="s">
        <v>1288</v>
      </c>
      <c r="C984">
        <v>0</v>
      </c>
      <c r="D984" t="s">
        <v>1220</v>
      </c>
      <c r="E984" t="s">
        <v>1318</v>
      </c>
      <c r="F984" t="b">
        <v>0</v>
      </c>
      <c r="G984">
        <v>13</v>
      </c>
      <c r="I984" s="13"/>
      <c r="K984">
        <v>0</v>
      </c>
      <c r="L984">
        <v>0</v>
      </c>
      <c r="M984">
        <v>50</v>
      </c>
      <c r="N984" t="s">
        <v>1287</v>
      </c>
      <c r="O984" t="s">
        <v>1369</v>
      </c>
    </row>
    <row r="985" spans="1:15" x14ac:dyDescent="0.35">
      <c r="A985">
        <v>252</v>
      </c>
      <c r="B985" t="s">
        <v>747</v>
      </c>
      <c r="C985">
        <v>2</v>
      </c>
      <c r="D985" t="s">
        <v>1220</v>
      </c>
      <c r="E985" t="s">
        <v>491</v>
      </c>
      <c r="F985" t="b">
        <v>1</v>
      </c>
      <c r="G985">
        <v>2</v>
      </c>
      <c r="H985" t="s">
        <v>1385</v>
      </c>
      <c r="I985" s="13">
        <v>46136</v>
      </c>
      <c r="K985">
        <v>1703181597</v>
      </c>
      <c r="L985">
        <v>2269140771</v>
      </c>
      <c r="M985">
        <v>10</v>
      </c>
      <c r="N985" t="s">
        <v>1284</v>
      </c>
      <c r="O985" t="s">
        <v>1366</v>
      </c>
    </row>
    <row r="986" spans="1:15" x14ac:dyDescent="0.35">
      <c r="A986">
        <v>252</v>
      </c>
      <c r="B986" t="s">
        <v>747</v>
      </c>
      <c r="C986">
        <v>0</v>
      </c>
      <c r="D986" t="s">
        <v>1220</v>
      </c>
      <c r="E986" t="s">
        <v>491</v>
      </c>
      <c r="F986" t="b">
        <v>1</v>
      </c>
      <c r="G986">
        <v>2</v>
      </c>
      <c r="H986" t="s">
        <v>1385</v>
      </c>
      <c r="I986" s="13">
        <v>46213</v>
      </c>
      <c r="K986">
        <v>0</v>
      </c>
      <c r="L986">
        <v>826590324</v>
      </c>
      <c r="M986">
        <v>10</v>
      </c>
      <c r="N986" t="s">
        <v>1285</v>
      </c>
      <c r="O986" t="s">
        <v>1367</v>
      </c>
    </row>
    <row r="987" spans="1:15" x14ac:dyDescent="0.35">
      <c r="A987">
        <v>252</v>
      </c>
      <c r="B987" t="s">
        <v>747</v>
      </c>
      <c r="C987">
        <v>0</v>
      </c>
      <c r="D987" t="s">
        <v>1220</v>
      </c>
      <c r="E987" t="s">
        <v>491</v>
      </c>
      <c r="F987" t="b">
        <v>0</v>
      </c>
      <c r="G987">
        <v>3</v>
      </c>
      <c r="I987" s="13"/>
      <c r="K987">
        <v>0</v>
      </c>
      <c r="L987">
        <v>0</v>
      </c>
      <c r="M987">
        <v>10</v>
      </c>
      <c r="N987" t="s">
        <v>1286</v>
      </c>
      <c r="O987" t="s">
        <v>1368</v>
      </c>
    </row>
    <row r="988" spans="1:15" x14ac:dyDescent="0.35">
      <c r="A988">
        <v>252</v>
      </c>
      <c r="B988" t="s">
        <v>747</v>
      </c>
      <c r="C988">
        <v>0</v>
      </c>
      <c r="D988" t="s">
        <v>1220</v>
      </c>
      <c r="E988" t="s">
        <v>491</v>
      </c>
      <c r="F988" t="b">
        <v>0</v>
      </c>
      <c r="G988">
        <v>3</v>
      </c>
      <c r="I988" s="13"/>
      <c r="K988">
        <v>0</v>
      </c>
      <c r="L988">
        <v>0</v>
      </c>
      <c r="M988">
        <v>10</v>
      </c>
      <c r="N988" t="s">
        <v>1287</v>
      </c>
      <c r="O988" t="s">
        <v>1369</v>
      </c>
    </row>
    <row r="989" spans="1:15" x14ac:dyDescent="0.35">
      <c r="A989">
        <v>253</v>
      </c>
      <c r="B989" t="s">
        <v>747</v>
      </c>
      <c r="C989">
        <v>0</v>
      </c>
      <c r="D989" t="s">
        <v>1220</v>
      </c>
      <c r="E989" t="s">
        <v>492</v>
      </c>
      <c r="F989" t="b">
        <v>0</v>
      </c>
      <c r="G989">
        <v>10</v>
      </c>
      <c r="I989" s="13"/>
      <c r="K989">
        <v>0</v>
      </c>
      <c r="L989">
        <v>0</v>
      </c>
      <c r="M989">
        <v>40</v>
      </c>
      <c r="N989" t="s">
        <v>1286</v>
      </c>
      <c r="O989" t="s">
        <v>1368</v>
      </c>
    </row>
    <row r="990" spans="1:15" x14ac:dyDescent="0.35">
      <c r="A990">
        <v>253</v>
      </c>
      <c r="B990" t="s">
        <v>747</v>
      </c>
      <c r="C990">
        <v>0</v>
      </c>
      <c r="D990" t="s">
        <v>1220</v>
      </c>
      <c r="E990" t="s">
        <v>492</v>
      </c>
      <c r="F990" t="b">
        <v>1</v>
      </c>
      <c r="G990">
        <v>10</v>
      </c>
      <c r="H990" t="s">
        <v>1385</v>
      </c>
      <c r="I990" s="13">
        <v>46136</v>
      </c>
      <c r="K990">
        <v>0</v>
      </c>
      <c r="L990">
        <v>100000000</v>
      </c>
      <c r="M990">
        <v>40</v>
      </c>
      <c r="N990" t="s">
        <v>1284</v>
      </c>
      <c r="O990" t="s">
        <v>1366</v>
      </c>
    </row>
    <row r="991" spans="1:15" x14ac:dyDescent="0.35">
      <c r="A991">
        <v>253</v>
      </c>
      <c r="B991" t="s">
        <v>747</v>
      </c>
      <c r="C991">
        <v>0</v>
      </c>
      <c r="D991" t="s">
        <v>1220</v>
      </c>
      <c r="E991" t="s">
        <v>492</v>
      </c>
      <c r="F991" t="b">
        <v>1</v>
      </c>
      <c r="G991">
        <v>10</v>
      </c>
      <c r="H991" t="s">
        <v>1385</v>
      </c>
      <c r="I991" s="13">
        <v>46213</v>
      </c>
      <c r="K991">
        <v>0</v>
      </c>
      <c r="L991">
        <v>100000000</v>
      </c>
      <c r="M991">
        <v>40</v>
      </c>
      <c r="N991" t="s">
        <v>1285</v>
      </c>
      <c r="O991" t="s">
        <v>1367</v>
      </c>
    </row>
    <row r="992" spans="1:15" x14ac:dyDescent="0.35">
      <c r="A992">
        <v>253</v>
      </c>
      <c r="B992" t="s">
        <v>747</v>
      </c>
      <c r="C992">
        <v>0</v>
      </c>
      <c r="D992" t="s">
        <v>1220</v>
      </c>
      <c r="E992" t="s">
        <v>492</v>
      </c>
      <c r="F992" t="b">
        <v>0</v>
      </c>
      <c r="G992">
        <v>10</v>
      </c>
      <c r="I992" s="13"/>
      <c r="K992">
        <v>0</v>
      </c>
      <c r="L992">
        <v>0</v>
      </c>
      <c r="M992">
        <v>40</v>
      </c>
      <c r="N992" t="s">
        <v>1287</v>
      </c>
      <c r="O992" t="s">
        <v>1369</v>
      </c>
    </row>
    <row r="993" spans="1:15" x14ac:dyDescent="0.35">
      <c r="A993">
        <v>254</v>
      </c>
      <c r="B993" t="s">
        <v>747</v>
      </c>
      <c r="C993">
        <v>0</v>
      </c>
      <c r="D993" t="s">
        <v>1220</v>
      </c>
      <c r="E993" t="s">
        <v>493</v>
      </c>
      <c r="F993" t="b">
        <v>1</v>
      </c>
      <c r="G993">
        <v>0</v>
      </c>
      <c r="H993" t="s">
        <v>1385</v>
      </c>
      <c r="I993" s="13">
        <v>46213</v>
      </c>
      <c r="K993">
        <v>0</v>
      </c>
      <c r="L993">
        <v>750000000</v>
      </c>
      <c r="M993">
        <v>1</v>
      </c>
      <c r="N993" t="s">
        <v>1285</v>
      </c>
      <c r="O993" t="s">
        <v>1367</v>
      </c>
    </row>
    <row r="994" spans="1:15" x14ac:dyDescent="0.35">
      <c r="A994">
        <v>254</v>
      </c>
      <c r="B994" t="s">
        <v>747</v>
      </c>
      <c r="C994">
        <v>0</v>
      </c>
      <c r="D994" t="s">
        <v>1220</v>
      </c>
      <c r="E994" t="s">
        <v>493</v>
      </c>
      <c r="F994" t="b">
        <v>0</v>
      </c>
      <c r="G994">
        <v>0</v>
      </c>
      <c r="I994" s="13"/>
      <c r="K994">
        <v>0</v>
      </c>
      <c r="L994">
        <v>0</v>
      </c>
      <c r="M994">
        <v>1</v>
      </c>
      <c r="N994" t="s">
        <v>1286</v>
      </c>
      <c r="O994" t="s">
        <v>1368</v>
      </c>
    </row>
    <row r="995" spans="1:15" x14ac:dyDescent="0.35">
      <c r="A995">
        <v>254</v>
      </c>
      <c r="B995" t="s">
        <v>747</v>
      </c>
      <c r="C995">
        <v>0</v>
      </c>
      <c r="D995" t="s">
        <v>1220</v>
      </c>
      <c r="E995" t="s">
        <v>493</v>
      </c>
      <c r="F995" t="b">
        <v>0</v>
      </c>
      <c r="G995">
        <v>1</v>
      </c>
      <c r="I995" s="13"/>
      <c r="K995">
        <v>0</v>
      </c>
      <c r="L995">
        <v>0</v>
      </c>
      <c r="M995">
        <v>1</v>
      </c>
      <c r="N995" t="s">
        <v>1287</v>
      </c>
      <c r="O995" t="s">
        <v>1369</v>
      </c>
    </row>
    <row r="996" spans="1:15" x14ac:dyDescent="0.35">
      <c r="A996">
        <v>254</v>
      </c>
      <c r="B996" t="s">
        <v>747</v>
      </c>
      <c r="C996">
        <v>0</v>
      </c>
      <c r="D996" t="s">
        <v>1220</v>
      </c>
      <c r="E996" t="s">
        <v>493</v>
      </c>
      <c r="F996" t="b">
        <v>1</v>
      </c>
      <c r="G996">
        <v>0</v>
      </c>
      <c r="H996" t="s">
        <v>1385</v>
      </c>
      <c r="I996" s="13">
        <v>46136</v>
      </c>
      <c r="K996">
        <v>0</v>
      </c>
      <c r="L996">
        <v>550000000</v>
      </c>
      <c r="M996">
        <v>1</v>
      </c>
      <c r="N996" t="s">
        <v>1284</v>
      </c>
      <c r="O996" t="s">
        <v>1366</v>
      </c>
    </row>
    <row r="997" spans="1:15" x14ac:dyDescent="0.35">
      <c r="A997">
        <v>255</v>
      </c>
      <c r="B997" t="s">
        <v>747</v>
      </c>
      <c r="C997">
        <v>0</v>
      </c>
      <c r="D997" t="s">
        <v>1220</v>
      </c>
      <c r="E997" t="s">
        <v>494</v>
      </c>
      <c r="F997" t="b">
        <v>0</v>
      </c>
      <c r="G997">
        <v>1</v>
      </c>
      <c r="I997" s="13"/>
      <c r="K997">
        <v>0</v>
      </c>
      <c r="L997">
        <v>0</v>
      </c>
      <c r="M997">
        <v>2</v>
      </c>
      <c r="N997" t="s">
        <v>1287</v>
      </c>
      <c r="O997" t="s">
        <v>1369</v>
      </c>
    </row>
    <row r="998" spans="1:15" x14ac:dyDescent="0.35">
      <c r="A998">
        <v>255</v>
      </c>
      <c r="B998" t="s">
        <v>747</v>
      </c>
      <c r="C998">
        <v>0</v>
      </c>
      <c r="D998" t="s">
        <v>1220</v>
      </c>
      <c r="E998" t="s">
        <v>494</v>
      </c>
      <c r="F998" t="b">
        <v>1</v>
      </c>
      <c r="G998">
        <v>0</v>
      </c>
      <c r="H998" t="s">
        <v>1385</v>
      </c>
      <c r="I998" s="13">
        <v>46213</v>
      </c>
      <c r="K998">
        <v>0</v>
      </c>
      <c r="L998">
        <v>100000000</v>
      </c>
      <c r="M998">
        <v>2</v>
      </c>
      <c r="N998" t="s">
        <v>1285</v>
      </c>
      <c r="O998" t="s">
        <v>1367</v>
      </c>
    </row>
    <row r="999" spans="1:15" x14ac:dyDescent="0.35">
      <c r="A999">
        <v>255</v>
      </c>
      <c r="B999" t="s">
        <v>747</v>
      </c>
      <c r="C999">
        <v>0</v>
      </c>
      <c r="D999" t="s">
        <v>1220</v>
      </c>
      <c r="E999" t="s">
        <v>494</v>
      </c>
      <c r="F999" t="b">
        <v>0</v>
      </c>
      <c r="G999">
        <v>1</v>
      </c>
      <c r="I999" s="13"/>
      <c r="K999">
        <v>0</v>
      </c>
      <c r="L999">
        <v>0</v>
      </c>
      <c r="M999">
        <v>2</v>
      </c>
      <c r="N999" t="s">
        <v>1286</v>
      </c>
      <c r="O999" t="s">
        <v>1368</v>
      </c>
    </row>
    <row r="1000" spans="1:15" x14ac:dyDescent="0.35">
      <c r="A1000">
        <v>255</v>
      </c>
      <c r="B1000" t="s">
        <v>747</v>
      </c>
      <c r="C1000">
        <v>0</v>
      </c>
      <c r="D1000" t="s">
        <v>1220</v>
      </c>
      <c r="E1000" t="s">
        <v>494</v>
      </c>
      <c r="F1000" t="b">
        <v>1</v>
      </c>
      <c r="G1000">
        <v>0</v>
      </c>
      <c r="H1000" t="s">
        <v>1385</v>
      </c>
      <c r="I1000" s="13">
        <v>46136</v>
      </c>
      <c r="K1000">
        <v>0</v>
      </c>
      <c r="L1000">
        <v>100000000</v>
      </c>
      <c r="M1000">
        <v>2</v>
      </c>
      <c r="N1000" t="s">
        <v>1284</v>
      </c>
      <c r="O1000" t="s">
        <v>1366</v>
      </c>
    </row>
    <row r="1001" spans="1:15" x14ac:dyDescent="0.35">
      <c r="A1001">
        <v>256</v>
      </c>
      <c r="B1001" t="s">
        <v>747</v>
      </c>
      <c r="C1001">
        <v>0</v>
      </c>
      <c r="D1001" t="s">
        <v>1220</v>
      </c>
      <c r="E1001" t="s">
        <v>495</v>
      </c>
      <c r="F1001" t="b">
        <v>1</v>
      </c>
      <c r="G1001">
        <v>1</v>
      </c>
      <c r="H1001" t="s">
        <v>1385</v>
      </c>
      <c r="I1001" s="13">
        <v>46136</v>
      </c>
      <c r="K1001">
        <v>0</v>
      </c>
      <c r="L1001">
        <v>200000000</v>
      </c>
      <c r="M1001">
        <v>7</v>
      </c>
      <c r="N1001" t="s">
        <v>1284</v>
      </c>
      <c r="O1001" t="s">
        <v>1366</v>
      </c>
    </row>
    <row r="1002" spans="1:15" x14ac:dyDescent="0.35">
      <c r="A1002">
        <v>256</v>
      </c>
      <c r="B1002" t="s">
        <v>747</v>
      </c>
      <c r="C1002">
        <v>0</v>
      </c>
      <c r="D1002" t="s">
        <v>1220</v>
      </c>
      <c r="E1002" t="s">
        <v>495</v>
      </c>
      <c r="F1002" t="b">
        <v>1</v>
      </c>
      <c r="G1002">
        <v>2</v>
      </c>
      <c r="H1002" t="s">
        <v>1385</v>
      </c>
      <c r="I1002" s="13">
        <v>46213</v>
      </c>
      <c r="K1002">
        <v>0</v>
      </c>
      <c r="L1002">
        <v>250000000</v>
      </c>
      <c r="M1002">
        <v>7</v>
      </c>
      <c r="N1002" t="s">
        <v>1285</v>
      </c>
      <c r="O1002" t="s">
        <v>1367</v>
      </c>
    </row>
    <row r="1003" spans="1:15" x14ac:dyDescent="0.35">
      <c r="A1003">
        <v>256</v>
      </c>
      <c r="B1003" t="s">
        <v>747</v>
      </c>
      <c r="C1003">
        <v>0</v>
      </c>
      <c r="D1003" t="s">
        <v>1220</v>
      </c>
      <c r="E1003" t="s">
        <v>495</v>
      </c>
      <c r="F1003" t="b">
        <v>0</v>
      </c>
      <c r="G1003">
        <v>2</v>
      </c>
      <c r="I1003" s="13"/>
      <c r="K1003">
        <v>0</v>
      </c>
      <c r="L1003">
        <v>0</v>
      </c>
      <c r="M1003">
        <v>7</v>
      </c>
      <c r="N1003" t="s">
        <v>1286</v>
      </c>
      <c r="O1003" t="s">
        <v>1368</v>
      </c>
    </row>
    <row r="1004" spans="1:15" x14ac:dyDescent="0.35">
      <c r="A1004">
        <v>256</v>
      </c>
      <c r="B1004" t="s">
        <v>747</v>
      </c>
      <c r="C1004">
        <v>0</v>
      </c>
      <c r="D1004" t="s">
        <v>1220</v>
      </c>
      <c r="E1004" t="s">
        <v>495</v>
      </c>
      <c r="F1004" t="b">
        <v>0</v>
      </c>
      <c r="G1004">
        <v>2</v>
      </c>
      <c r="I1004" s="13"/>
      <c r="K1004">
        <v>0</v>
      </c>
      <c r="L1004">
        <v>0</v>
      </c>
      <c r="M1004">
        <v>7</v>
      </c>
      <c r="N1004" t="s">
        <v>1287</v>
      </c>
      <c r="O1004" t="s">
        <v>1369</v>
      </c>
    </row>
    <row r="1005" spans="1:15" x14ac:dyDescent="0.35">
      <c r="A1005">
        <v>257</v>
      </c>
      <c r="B1005" t="s">
        <v>747</v>
      </c>
      <c r="C1005">
        <v>0</v>
      </c>
      <c r="D1005" t="s">
        <v>1220</v>
      </c>
      <c r="E1005" t="s">
        <v>496</v>
      </c>
      <c r="F1005" t="b">
        <v>1</v>
      </c>
      <c r="G1005">
        <v>7</v>
      </c>
      <c r="H1005" t="s">
        <v>1385</v>
      </c>
      <c r="I1005" s="13">
        <v>46136</v>
      </c>
      <c r="K1005">
        <v>0</v>
      </c>
      <c r="L1005">
        <v>0</v>
      </c>
      <c r="M1005">
        <v>30</v>
      </c>
      <c r="N1005" t="s">
        <v>1284</v>
      </c>
      <c r="O1005" t="s">
        <v>1366</v>
      </c>
    </row>
    <row r="1006" spans="1:15" x14ac:dyDescent="0.35">
      <c r="A1006">
        <v>257</v>
      </c>
      <c r="B1006" t="s">
        <v>747</v>
      </c>
      <c r="C1006">
        <v>42</v>
      </c>
      <c r="D1006" t="s">
        <v>1220</v>
      </c>
      <c r="E1006" t="s">
        <v>496</v>
      </c>
      <c r="F1006" t="b">
        <v>1</v>
      </c>
      <c r="G1006">
        <v>7</v>
      </c>
      <c r="H1006" t="s">
        <v>1385</v>
      </c>
      <c r="I1006" s="13">
        <v>46213</v>
      </c>
      <c r="K1006">
        <v>0</v>
      </c>
      <c r="L1006">
        <v>0</v>
      </c>
      <c r="M1006">
        <v>30</v>
      </c>
      <c r="N1006" t="s">
        <v>1285</v>
      </c>
      <c r="O1006" t="s">
        <v>1367</v>
      </c>
    </row>
    <row r="1007" spans="1:15" x14ac:dyDescent="0.35">
      <c r="A1007">
        <v>257</v>
      </c>
      <c r="B1007" t="s">
        <v>747</v>
      </c>
      <c r="C1007">
        <v>0</v>
      </c>
      <c r="D1007" t="s">
        <v>1220</v>
      </c>
      <c r="E1007" t="s">
        <v>496</v>
      </c>
      <c r="F1007" t="b">
        <v>0</v>
      </c>
      <c r="G1007">
        <v>8</v>
      </c>
      <c r="I1007" s="13"/>
      <c r="K1007">
        <v>0</v>
      </c>
      <c r="L1007">
        <v>0</v>
      </c>
      <c r="M1007">
        <v>30</v>
      </c>
      <c r="N1007" t="s">
        <v>1286</v>
      </c>
      <c r="O1007" t="s">
        <v>1368</v>
      </c>
    </row>
    <row r="1008" spans="1:15" x14ac:dyDescent="0.35">
      <c r="A1008">
        <v>257</v>
      </c>
      <c r="B1008" t="s">
        <v>747</v>
      </c>
      <c r="C1008">
        <v>0</v>
      </c>
      <c r="D1008" t="s">
        <v>1220</v>
      </c>
      <c r="E1008" t="s">
        <v>496</v>
      </c>
      <c r="F1008" t="b">
        <v>0</v>
      </c>
      <c r="G1008">
        <v>8</v>
      </c>
      <c r="I1008" s="13"/>
      <c r="K1008">
        <v>0</v>
      </c>
      <c r="L1008">
        <v>0</v>
      </c>
      <c r="M1008">
        <v>30</v>
      </c>
      <c r="N1008" t="s">
        <v>1287</v>
      </c>
      <c r="O1008" t="s">
        <v>1369</v>
      </c>
    </row>
    <row r="1009" spans="1:15" x14ac:dyDescent="0.35">
      <c r="A1009">
        <v>258</v>
      </c>
      <c r="B1009" t="s">
        <v>747</v>
      </c>
      <c r="C1009">
        <v>0</v>
      </c>
      <c r="D1009" t="s">
        <v>1220</v>
      </c>
      <c r="E1009" t="s">
        <v>497</v>
      </c>
      <c r="F1009" t="b">
        <v>1</v>
      </c>
      <c r="G1009">
        <v>92</v>
      </c>
      <c r="H1009" t="s">
        <v>1385</v>
      </c>
      <c r="I1009" s="13">
        <v>46136</v>
      </c>
      <c r="K1009">
        <v>0</v>
      </c>
      <c r="L1009">
        <v>157000000</v>
      </c>
      <c r="M1009">
        <v>370</v>
      </c>
      <c r="N1009" t="s">
        <v>1284</v>
      </c>
      <c r="O1009" t="s">
        <v>1366</v>
      </c>
    </row>
    <row r="1010" spans="1:15" x14ac:dyDescent="0.35">
      <c r="A1010">
        <v>258</v>
      </c>
      <c r="B1010" t="s">
        <v>747</v>
      </c>
      <c r="C1010">
        <v>469</v>
      </c>
      <c r="D1010" t="s">
        <v>1220</v>
      </c>
      <c r="E1010" t="s">
        <v>497</v>
      </c>
      <c r="F1010" t="b">
        <v>1</v>
      </c>
      <c r="G1010">
        <v>92</v>
      </c>
      <c r="H1010" t="s">
        <v>1385</v>
      </c>
      <c r="I1010" s="13">
        <v>46213</v>
      </c>
      <c r="K1010">
        <v>0</v>
      </c>
      <c r="L1010">
        <v>1117000000</v>
      </c>
      <c r="M1010">
        <v>370</v>
      </c>
      <c r="N1010" t="s">
        <v>1285</v>
      </c>
      <c r="O1010" t="s">
        <v>1367</v>
      </c>
    </row>
    <row r="1011" spans="1:15" x14ac:dyDescent="0.35">
      <c r="A1011">
        <v>258</v>
      </c>
      <c r="B1011" t="s">
        <v>747</v>
      </c>
      <c r="C1011">
        <v>0</v>
      </c>
      <c r="D1011" t="s">
        <v>1220</v>
      </c>
      <c r="E1011" t="s">
        <v>497</v>
      </c>
      <c r="F1011" t="b">
        <v>0</v>
      </c>
      <c r="G1011">
        <v>93</v>
      </c>
      <c r="I1011" s="13"/>
      <c r="K1011">
        <v>0</v>
      </c>
      <c r="L1011">
        <v>0</v>
      </c>
      <c r="M1011">
        <v>370</v>
      </c>
      <c r="N1011" t="s">
        <v>1286</v>
      </c>
      <c r="O1011" t="s">
        <v>1368</v>
      </c>
    </row>
    <row r="1012" spans="1:15" x14ac:dyDescent="0.35">
      <c r="A1012">
        <v>258</v>
      </c>
      <c r="B1012" t="s">
        <v>747</v>
      </c>
      <c r="C1012">
        <v>0</v>
      </c>
      <c r="D1012" t="s">
        <v>1220</v>
      </c>
      <c r="E1012" t="s">
        <v>497</v>
      </c>
      <c r="F1012" t="b">
        <v>0</v>
      </c>
      <c r="G1012">
        <v>93</v>
      </c>
      <c r="I1012" s="13"/>
      <c r="K1012">
        <v>0</v>
      </c>
      <c r="L1012">
        <v>0</v>
      </c>
      <c r="M1012">
        <v>370</v>
      </c>
      <c r="N1012" t="s">
        <v>1287</v>
      </c>
      <c r="O1012" t="s">
        <v>1369</v>
      </c>
    </row>
    <row r="1013" spans="1:15" x14ac:dyDescent="0.35">
      <c r="A1013">
        <v>259</v>
      </c>
      <c r="B1013" t="s">
        <v>747</v>
      </c>
      <c r="C1013">
        <v>0</v>
      </c>
      <c r="D1013" t="s">
        <v>1220</v>
      </c>
      <c r="E1013" t="s">
        <v>498</v>
      </c>
      <c r="F1013" t="b">
        <v>0</v>
      </c>
      <c r="G1013">
        <v>50</v>
      </c>
      <c r="I1013" s="13"/>
      <c r="K1013">
        <v>0</v>
      </c>
      <c r="L1013">
        <v>0</v>
      </c>
      <c r="M1013">
        <v>200</v>
      </c>
      <c r="N1013" t="s">
        <v>1287</v>
      </c>
      <c r="O1013" t="s">
        <v>1369</v>
      </c>
    </row>
    <row r="1014" spans="1:15" x14ac:dyDescent="0.35">
      <c r="A1014">
        <v>259</v>
      </c>
      <c r="B1014" t="s">
        <v>747</v>
      </c>
      <c r="C1014">
        <v>0</v>
      </c>
      <c r="D1014" t="s">
        <v>1220</v>
      </c>
      <c r="E1014" t="s">
        <v>498</v>
      </c>
      <c r="F1014" t="b">
        <v>1</v>
      </c>
      <c r="G1014">
        <v>50</v>
      </c>
      <c r="H1014" t="s">
        <v>1385</v>
      </c>
      <c r="I1014" s="13">
        <v>46213</v>
      </c>
      <c r="K1014">
        <v>0</v>
      </c>
      <c r="L1014">
        <v>0</v>
      </c>
      <c r="M1014">
        <v>200</v>
      </c>
      <c r="N1014" t="s">
        <v>1285</v>
      </c>
      <c r="O1014" t="s">
        <v>1367</v>
      </c>
    </row>
    <row r="1015" spans="1:15" x14ac:dyDescent="0.35">
      <c r="A1015">
        <v>259</v>
      </c>
      <c r="B1015" t="s">
        <v>747</v>
      </c>
      <c r="C1015">
        <v>0</v>
      </c>
      <c r="D1015" t="s">
        <v>1220</v>
      </c>
      <c r="E1015" t="s">
        <v>498</v>
      </c>
      <c r="F1015" t="b">
        <v>0</v>
      </c>
      <c r="G1015">
        <v>50</v>
      </c>
      <c r="I1015" s="13"/>
      <c r="K1015">
        <v>0</v>
      </c>
      <c r="L1015">
        <v>0</v>
      </c>
      <c r="M1015">
        <v>200</v>
      </c>
      <c r="N1015" t="s">
        <v>1286</v>
      </c>
      <c r="O1015" t="s">
        <v>1368</v>
      </c>
    </row>
    <row r="1016" spans="1:15" x14ac:dyDescent="0.35">
      <c r="A1016">
        <v>259</v>
      </c>
      <c r="B1016" t="s">
        <v>747</v>
      </c>
      <c r="C1016">
        <v>0</v>
      </c>
      <c r="D1016" t="s">
        <v>1220</v>
      </c>
      <c r="E1016" t="s">
        <v>498</v>
      </c>
      <c r="F1016" t="b">
        <v>1</v>
      </c>
      <c r="G1016">
        <v>50</v>
      </c>
      <c r="H1016" t="s">
        <v>1385</v>
      </c>
      <c r="I1016" s="13">
        <v>46136</v>
      </c>
      <c r="K1016">
        <v>0</v>
      </c>
      <c r="L1016">
        <v>0</v>
      </c>
      <c r="M1016">
        <v>200</v>
      </c>
      <c r="N1016" t="s">
        <v>1284</v>
      </c>
      <c r="O1016" t="s">
        <v>1366</v>
      </c>
    </row>
    <row r="1017" spans="1:15" x14ac:dyDescent="0.35">
      <c r="A1017">
        <v>260</v>
      </c>
      <c r="B1017" t="s">
        <v>747</v>
      </c>
      <c r="C1017">
        <v>0</v>
      </c>
      <c r="D1017" t="s">
        <v>1220</v>
      </c>
      <c r="E1017" t="s">
        <v>499</v>
      </c>
      <c r="F1017" t="b">
        <v>1</v>
      </c>
      <c r="G1017">
        <v>25</v>
      </c>
      <c r="H1017" t="s">
        <v>1385</v>
      </c>
      <c r="I1017" s="13">
        <v>46136</v>
      </c>
      <c r="K1017">
        <v>0</v>
      </c>
      <c r="L1017">
        <v>52246700</v>
      </c>
      <c r="M1017">
        <v>100</v>
      </c>
      <c r="N1017" t="s">
        <v>1284</v>
      </c>
      <c r="O1017" t="s">
        <v>1366</v>
      </c>
    </row>
    <row r="1018" spans="1:15" x14ac:dyDescent="0.35">
      <c r="A1018">
        <v>260</v>
      </c>
      <c r="B1018" t="s">
        <v>747</v>
      </c>
      <c r="C1018">
        <v>0</v>
      </c>
      <c r="D1018" t="s">
        <v>1220</v>
      </c>
      <c r="E1018" t="s">
        <v>499</v>
      </c>
      <c r="F1018" t="b">
        <v>1</v>
      </c>
      <c r="G1018">
        <v>25</v>
      </c>
      <c r="H1018" t="s">
        <v>1385</v>
      </c>
      <c r="I1018" s="13">
        <v>46213</v>
      </c>
      <c r="K1018">
        <v>0</v>
      </c>
      <c r="L1018">
        <v>52246700</v>
      </c>
      <c r="M1018">
        <v>100</v>
      </c>
      <c r="N1018" t="s">
        <v>1285</v>
      </c>
      <c r="O1018" t="s">
        <v>1367</v>
      </c>
    </row>
    <row r="1019" spans="1:15" x14ac:dyDescent="0.35">
      <c r="A1019">
        <v>260</v>
      </c>
      <c r="B1019" t="s">
        <v>747</v>
      </c>
      <c r="C1019">
        <v>0</v>
      </c>
      <c r="D1019" t="s">
        <v>1220</v>
      </c>
      <c r="E1019" t="s">
        <v>499</v>
      </c>
      <c r="F1019" t="b">
        <v>0</v>
      </c>
      <c r="G1019">
        <v>25</v>
      </c>
      <c r="I1019" s="13"/>
      <c r="K1019">
        <v>0</v>
      </c>
      <c r="L1019">
        <v>0</v>
      </c>
      <c r="M1019">
        <v>100</v>
      </c>
      <c r="N1019" t="s">
        <v>1286</v>
      </c>
      <c r="O1019" t="s">
        <v>1368</v>
      </c>
    </row>
    <row r="1020" spans="1:15" x14ac:dyDescent="0.35">
      <c r="A1020">
        <v>260</v>
      </c>
      <c r="B1020" t="s">
        <v>747</v>
      </c>
      <c r="C1020">
        <v>0</v>
      </c>
      <c r="D1020" t="s">
        <v>1220</v>
      </c>
      <c r="E1020" t="s">
        <v>499</v>
      </c>
      <c r="F1020" t="b">
        <v>0</v>
      </c>
      <c r="G1020">
        <v>25</v>
      </c>
      <c r="I1020" s="13"/>
      <c r="K1020">
        <v>0</v>
      </c>
      <c r="L1020">
        <v>0</v>
      </c>
      <c r="M1020">
        <v>100</v>
      </c>
      <c r="N1020" t="s">
        <v>1287</v>
      </c>
      <c r="O1020" t="s">
        <v>1369</v>
      </c>
    </row>
    <row r="1021" spans="1:15" x14ac:dyDescent="0.35">
      <c r="A1021">
        <v>261</v>
      </c>
      <c r="B1021" t="s">
        <v>747</v>
      </c>
      <c r="C1021">
        <v>0</v>
      </c>
      <c r="D1021" t="s">
        <v>1220</v>
      </c>
      <c r="E1021" t="s">
        <v>500</v>
      </c>
      <c r="F1021" t="b">
        <v>0</v>
      </c>
      <c r="G1021">
        <v>150</v>
      </c>
      <c r="I1021" s="13"/>
      <c r="K1021">
        <v>0</v>
      </c>
      <c r="L1021">
        <v>0</v>
      </c>
      <c r="M1021">
        <v>600</v>
      </c>
      <c r="N1021" t="s">
        <v>1286</v>
      </c>
      <c r="O1021" t="s">
        <v>1368</v>
      </c>
    </row>
    <row r="1022" spans="1:15" x14ac:dyDescent="0.35">
      <c r="A1022">
        <v>261</v>
      </c>
      <c r="B1022" t="s">
        <v>747</v>
      </c>
      <c r="C1022">
        <v>500</v>
      </c>
      <c r="D1022" t="s">
        <v>1220</v>
      </c>
      <c r="E1022" t="s">
        <v>500</v>
      </c>
      <c r="F1022" t="b">
        <v>1</v>
      </c>
      <c r="G1022">
        <v>150</v>
      </c>
      <c r="H1022" t="s">
        <v>1385</v>
      </c>
      <c r="I1022" s="13">
        <v>46136</v>
      </c>
      <c r="K1022">
        <v>0</v>
      </c>
      <c r="L1022">
        <v>200000000</v>
      </c>
      <c r="M1022">
        <v>600</v>
      </c>
      <c r="N1022" t="s">
        <v>1284</v>
      </c>
      <c r="O1022" t="s">
        <v>1366</v>
      </c>
    </row>
    <row r="1023" spans="1:15" x14ac:dyDescent="0.35">
      <c r="A1023">
        <v>261</v>
      </c>
      <c r="B1023" t="s">
        <v>747</v>
      </c>
      <c r="C1023">
        <v>275</v>
      </c>
      <c r="D1023" t="s">
        <v>1220</v>
      </c>
      <c r="E1023" t="s">
        <v>500</v>
      </c>
      <c r="F1023" t="b">
        <v>1</v>
      </c>
      <c r="G1023">
        <v>150</v>
      </c>
      <c r="H1023" t="s">
        <v>1385</v>
      </c>
      <c r="I1023" s="13">
        <v>46213</v>
      </c>
      <c r="K1023">
        <v>0</v>
      </c>
      <c r="L1023">
        <v>250000000</v>
      </c>
      <c r="M1023">
        <v>600</v>
      </c>
      <c r="N1023" t="s">
        <v>1285</v>
      </c>
      <c r="O1023" t="s">
        <v>1367</v>
      </c>
    </row>
    <row r="1024" spans="1:15" x14ac:dyDescent="0.35">
      <c r="A1024">
        <v>261</v>
      </c>
      <c r="B1024" t="s">
        <v>747</v>
      </c>
      <c r="C1024">
        <v>0</v>
      </c>
      <c r="D1024" t="s">
        <v>1220</v>
      </c>
      <c r="E1024" t="s">
        <v>500</v>
      </c>
      <c r="F1024" t="b">
        <v>0</v>
      </c>
      <c r="G1024">
        <v>150</v>
      </c>
      <c r="I1024" s="13"/>
      <c r="K1024">
        <v>0</v>
      </c>
      <c r="L1024">
        <v>0</v>
      </c>
      <c r="M1024">
        <v>600</v>
      </c>
      <c r="N1024" t="s">
        <v>1287</v>
      </c>
      <c r="O1024" t="s">
        <v>1369</v>
      </c>
    </row>
    <row r="1025" spans="1:15" x14ac:dyDescent="0.35">
      <c r="A1025">
        <v>262</v>
      </c>
      <c r="B1025" t="s">
        <v>747</v>
      </c>
      <c r="C1025">
        <v>0</v>
      </c>
      <c r="D1025" t="s">
        <v>1220</v>
      </c>
      <c r="E1025" t="s">
        <v>1322</v>
      </c>
      <c r="F1025" t="b">
        <v>1</v>
      </c>
      <c r="G1025">
        <v>56</v>
      </c>
      <c r="H1025" t="s">
        <v>1385</v>
      </c>
      <c r="I1025" s="13">
        <v>46136</v>
      </c>
      <c r="K1025">
        <v>0</v>
      </c>
      <c r="L1025">
        <v>2606415504</v>
      </c>
      <c r="M1025">
        <v>226</v>
      </c>
      <c r="N1025" t="s">
        <v>1284</v>
      </c>
      <c r="O1025" t="s">
        <v>1366</v>
      </c>
    </row>
    <row r="1026" spans="1:15" x14ac:dyDescent="0.35">
      <c r="A1026">
        <v>262</v>
      </c>
      <c r="B1026" t="s">
        <v>747</v>
      </c>
      <c r="C1026">
        <v>0</v>
      </c>
      <c r="D1026" t="s">
        <v>1220</v>
      </c>
      <c r="E1026" t="s">
        <v>1322</v>
      </c>
      <c r="F1026" t="b">
        <v>1</v>
      </c>
      <c r="G1026">
        <v>56</v>
      </c>
      <c r="H1026" t="s">
        <v>1385</v>
      </c>
      <c r="I1026" s="13">
        <v>46213</v>
      </c>
      <c r="K1026">
        <v>0</v>
      </c>
      <c r="L1026">
        <v>2606415504</v>
      </c>
      <c r="M1026">
        <v>226</v>
      </c>
      <c r="N1026" t="s">
        <v>1285</v>
      </c>
      <c r="O1026" t="s">
        <v>1367</v>
      </c>
    </row>
    <row r="1027" spans="1:15" x14ac:dyDescent="0.35">
      <c r="A1027">
        <v>262</v>
      </c>
      <c r="B1027" t="s">
        <v>747</v>
      </c>
      <c r="C1027">
        <v>0</v>
      </c>
      <c r="D1027" t="s">
        <v>1220</v>
      </c>
      <c r="E1027" t="s">
        <v>1322</v>
      </c>
      <c r="F1027" t="b">
        <v>0</v>
      </c>
      <c r="G1027">
        <v>57</v>
      </c>
      <c r="I1027" s="13"/>
      <c r="K1027">
        <v>0</v>
      </c>
      <c r="L1027">
        <v>0</v>
      </c>
      <c r="M1027">
        <v>226</v>
      </c>
      <c r="N1027" t="s">
        <v>1286</v>
      </c>
      <c r="O1027" t="s">
        <v>1368</v>
      </c>
    </row>
    <row r="1028" spans="1:15" x14ac:dyDescent="0.35">
      <c r="A1028">
        <v>262</v>
      </c>
      <c r="B1028" t="s">
        <v>747</v>
      </c>
      <c r="C1028">
        <v>0</v>
      </c>
      <c r="D1028" t="s">
        <v>1220</v>
      </c>
      <c r="E1028" t="s">
        <v>1322</v>
      </c>
      <c r="F1028" t="b">
        <v>0</v>
      </c>
      <c r="G1028">
        <v>57</v>
      </c>
      <c r="I1028" s="13"/>
      <c r="K1028">
        <v>0</v>
      </c>
      <c r="L1028">
        <v>0</v>
      </c>
      <c r="M1028">
        <v>226</v>
      </c>
      <c r="N1028" t="s">
        <v>1287</v>
      </c>
      <c r="O1028" t="s">
        <v>1369</v>
      </c>
    </row>
    <row r="1029" spans="1:15" x14ac:dyDescent="0.35">
      <c r="A1029">
        <v>263</v>
      </c>
      <c r="B1029" t="s">
        <v>747</v>
      </c>
      <c r="C1029">
        <v>43</v>
      </c>
      <c r="D1029" t="s">
        <v>1220</v>
      </c>
      <c r="E1029" t="s">
        <v>502</v>
      </c>
      <c r="F1029" t="b">
        <v>1</v>
      </c>
      <c r="G1029">
        <v>25</v>
      </c>
      <c r="H1029" t="s">
        <v>1385</v>
      </c>
      <c r="I1029" s="13">
        <v>46136</v>
      </c>
      <c r="K1029">
        <v>2836994461</v>
      </c>
      <c r="L1029">
        <v>2996000000</v>
      </c>
      <c r="M1029">
        <v>100</v>
      </c>
      <c r="N1029" t="s">
        <v>1284</v>
      </c>
      <c r="O1029" t="s">
        <v>1366</v>
      </c>
    </row>
    <row r="1030" spans="1:15" x14ac:dyDescent="0.35">
      <c r="A1030">
        <v>263</v>
      </c>
      <c r="B1030" t="s">
        <v>747</v>
      </c>
      <c r="C1030">
        <v>0</v>
      </c>
      <c r="D1030" t="s">
        <v>1220</v>
      </c>
      <c r="E1030" t="s">
        <v>502</v>
      </c>
      <c r="F1030" t="b">
        <v>1</v>
      </c>
      <c r="G1030">
        <v>25</v>
      </c>
      <c r="H1030" t="s">
        <v>1385</v>
      </c>
      <c r="I1030" s="13">
        <v>46213</v>
      </c>
      <c r="K1030">
        <v>2836994461</v>
      </c>
      <c r="L1030">
        <v>2996000000</v>
      </c>
      <c r="M1030">
        <v>100</v>
      </c>
      <c r="N1030" t="s">
        <v>1285</v>
      </c>
      <c r="O1030" t="s">
        <v>1367</v>
      </c>
    </row>
    <row r="1031" spans="1:15" x14ac:dyDescent="0.35">
      <c r="A1031">
        <v>263</v>
      </c>
      <c r="B1031" t="s">
        <v>747</v>
      </c>
      <c r="C1031">
        <v>0</v>
      </c>
      <c r="D1031" t="s">
        <v>1220</v>
      </c>
      <c r="E1031" t="s">
        <v>502</v>
      </c>
      <c r="F1031" t="b">
        <v>0</v>
      </c>
      <c r="G1031">
        <v>25</v>
      </c>
      <c r="I1031" s="13"/>
      <c r="K1031">
        <v>0</v>
      </c>
      <c r="L1031">
        <v>0</v>
      </c>
      <c r="M1031">
        <v>100</v>
      </c>
      <c r="N1031" t="s">
        <v>1287</v>
      </c>
      <c r="O1031" t="s">
        <v>1369</v>
      </c>
    </row>
    <row r="1032" spans="1:15" x14ac:dyDescent="0.35">
      <c r="A1032">
        <v>263</v>
      </c>
      <c r="B1032" t="s">
        <v>747</v>
      </c>
      <c r="C1032">
        <v>0</v>
      </c>
      <c r="D1032" t="s">
        <v>1220</v>
      </c>
      <c r="E1032" t="s">
        <v>502</v>
      </c>
      <c r="F1032" t="b">
        <v>0</v>
      </c>
      <c r="G1032">
        <v>25</v>
      </c>
      <c r="I1032" s="13"/>
      <c r="K1032">
        <v>0</v>
      </c>
      <c r="L1032">
        <v>0</v>
      </c>
      <c r="M1032">
        <v>100</v>
      </c>
      <c r="N1032" t="s">
        <v>1286</v>
      </c>
      <c r="O1032" t="s">
        <v>1368</v>
      </c>
    </row>
    <row r="1033" spans="1:15" x14ac:dyDescent="0.35">
      <c r="A1033">
        <v>264</v>
      </c>
      <c r="B1033" t="s">
        <v>747</v>
      </c>
      <c r="C1033">
        <v>0</v>
      </c>
      <c r="D1033" t="s">
        <v>1220</v>
      </c>
      <c r="E1033" t="s">
        <v>1323</v>
      </c>
      <c r="F1033" t="b">
        <v>0</v>
      </c>
      <c r="G1033">
        <v>7</v>
      </c>
      <c r="I1033" s="13"/>
      <c r="K1033">
        <v>0</v>
      </c>
      <c r="L1033">
        <v>0</v>
      </c>
      <c r="M1033">
        <v>25</v>
      </c>
      <c r="N1033" t="s">
        <v>1287</v>
      </c>
      <c r="O1033" t="s">
        <v>1369</v>
      </c>
    </row>
    <row r="1034" spans="1:15" x14ac:dyDescent="0.35">
      <c r="A1034">
        <v>264</v>
      </c>
      <c r="B1034" t="s">
        <v>747</v>
      </c>
      <c r="C1034">
        <v>0</v>
      </c>
      <c r="D1034" t="s">
        <v>1220</v>
      </c>
      <c r="E1034" t="s">
        <v>1323</v>
      </c>
      <c r="F1034" t="b">
        <v>0</v>
      </c>
      <c r="G1034">
        <v>6</v>
      </c>
      <c r="I1034" s="13"/>
      <c r="K1034">
        <v>0</v>
      </c>
      <c r="L1034">
        <v>0</v>
      </c>
      <c r="M1034">
        <v>25</v>
      </c>
      <c r="N1034" t="s">
        <v>1286</v>
      </c>
      <c r="O1034" t="s">
        <v>1368</v>
      </c>
    </row>
    <row r="1035" spans="1:15" x14ac:dyDescent="0.35">
      <c r="A1035">
        <v>264</v>
      </c>
      <c r="B1035" t="s">
        <v>747</v>
      </c>
      <c r="C1035">
        <v>36</v>
      </c>
      <c r="D1035" t="s">
        <v>1220</v>
      </c>
      <c r="E1035" t="s">
        <v>1323</v>
      </c>
      <c r="F1035" t="b">
        <v>1</v>
      </c>
      <c r="G1035">
        <v>6</v>
      </c>
      <c r="H1035" t="s">
        <v>1385</v>
      </c>
      <c r="I1035" s="13">
        <v>46136</v>
      </c>
      <c r="K1035">
        <v>2309470802</v>
      </c>
      <c r="L1035">
        <v>2309470802</v>
      </c>
      <c r="M1035">
        <v>25</v>
      </c>
      <c r="N1035" t="s">
        <v>1284</v>
      </c>
      <c r="O1035" t="s">
        <v>1366</v>
      </c>
    </row>
    <row r="1036" spans="1:15" x14ac:dyDescent="0.35">
      <c r="A1036">
        <v>264</v>
      </c>
      <c r="B1036" t="s">
        <v>747</v>
      </c>
      <c r="C1036">
        <v>0</v>
      </c>
      <c r="D1036" t="s">
        <v>1220</v>
      </c>
      <c r="E1036" t="s">
        <v>1323</v>
      </c>
      <c r="F1036" t="b">
        <v>1</v>
      </c>
      <c r="G1036">
        <v>6</v>
      </c>
      <c r="H1036" t="s">
        <v>1385</v>
      </c>
      <c r="I1036" s="13">
        <v>46213</v>
      </c>
      <c r="K1036">
        <v>2309470802</v>
      </c>
      <c r="L1036">
        <v>3610214288</v>
      </c>
      <c r="M1036">
        <v>25</v>
      </c>
      <c r="N1036" t="s">
        <v>1285</v>
      </c>
      <c r="O1036" t="s">
        <v>1367</v>
      </c>
    </row>
    <row r="1037" spans="1:15" x14ac:dyDescent="0.35">
      <c r="A1037">
        <v>265</v>
      </c>
      <c r="B1037" t="s">
        <v>747</v>
      </c>
      <c r="C1037">
        <v>0</v>
      </c>
      <c r="D1037" t="s">
        <v>1220</v>
      </c>
      <c r="E1037" t="s">
        <v>1324</v>
      </c>
      <c r="F1037" t="b">
        <v>0</v>
      </c>
      <c r="G1037">
        <v>13</v>
      </c>
      <c r="I1037" s="13"/>
      <c r="K1037">
        <v>0</v>
      </c>
      <c r="L1037">
        <v>0</v>
      </c>
      <c r="M1037">
        <v>50</v>
      </c>
      <c r="N1037" t="s">
        <v>1287</v>
      </c>
      <c r="O1037" t="s">
        <v>1369</v>
      </c>
    </row>
    <row r="1038" spans="1:15" x14ac:dyDescent="0.35">
      <c r="A1038">
        <v>265</v>
      </c>
      <c r="B1038" t="s">
        <v>747</v>
      </c>
      <c r="C1038">
        <v>0</v>
      </c>
      <c r="D1038" t="s">
        <v>1220</v>
      </c>
      <c r="E1038" t="s">
        <v>1324</v>
      </c>
      <c r="F1038" t="b">
        <v>1</v>
      </c>
      <c r="G1038">
        <v>12</v>
      </c>
      <c r="H1038" t="s">
        <v>1385</v>
      </c>
      <c r="I1038" s="13">
        <v>46136</v>
      </c>
      <c r="K1038">
        <v>0</v>
      </c>
      <c r="L1038">
        <v>0</v>
      </c>
      <c r="M1038">
        <v>50</v>
      </c>
      <c r="N1038" t="s">
        <v>1284</v>
      </c>
      <c r="O1038" t="s">
        <v>1366</v>
      </c>
    </row>
    <row r="1039" spans="1:15" x14ac:dyDescent="0.35">
      <c r="A1039">
        <v>265</v>
      </c>
      <c r="B1039" t="s">
        <v>747</v>
      </c>
      <c r="C1039">
        <v>0</v>
      </c>
      <c r="D1039" t="s">
        <v>1220</v>
      </c>
      <c r="E1039" t="s">
        <v>1324</v>
      </c>
      <c r="F1039" t="b">
        <v>1</v>
      </c>
      <c r="G1039">
        <v>12</v>
      </c>
      <c r="H1039" t="s">
        <v>1385</v>
      </c>
      <c r="I1039" s="13">
        <v>46213</v>
      </c>
      <c r="K1039">
        <v>0</v>
      </c>
      <c r="L1039">
        <v>0</v>
      </c>
      <c r="M1039">
        <v>50</v>
      </c>
      <c r="N1039" t="s">
        <v>1285</v>
      </c>
      <c r="O1039" t="s">
        <v>1367</v>
      </c>
    </row>
    <row r="1040" spans="1:15" x14ac:dyDescent="0.35">
      <c r="A1040">
        <v>265</v>
      </c>
      <c r="B1040" t="s">
        <v>747</v>
      </c>
      <c r="C1040">
        <v>0</v>
      </c>
      <c r="D1040" t="s">
        <v>1220</v>
      </c>
      <c r="E1040" t="s">
        <v>1324</v>
      </c>
      <c r="F1040" t="b">
        <v>0</v>
      </c>
      <c r="G1040">
        <v>13</v>
      </c>
      <c r="I1040" s="13"/>
      <c r="K1040">
        <v>0</v>
      </c>
      <c r="L1040">
        <v>0</v>
      </c>
      <c r="M1040">
        <v>50</v>
      </c>
      <c r="N1040" t="s">
        <v>1286</v>
      </c>
      <c r="O1040" t="s">
        <v>1368</v>
      </c>
    </row>
    <row r="1041" spans="1:15" x14ac:dyDescent="0.35">
      <c r="A1041">
        <v>266</v>
      </c>
      <c r="B1041" t="s">
        <v>747</v>
      </c>
      <c r="C1041">
        <v>0</v>
      </c>
      <c r="D1041" t="s">
        <v>1220</v>
      </c>
      <c r="E1041" t="s">
        <v>1324</v>
      </c>
      <c r="F1041" t="b">
        <v>0</v>
      </c>
      <c r="G1041">
        <v>13</v>
      </c>
      <c r="I1041" s="13"/>
      <c r="K1041">
        <v>0</v>
      </c>
      <c r="L1041">
        <v>0</v>
      </c>
      <c r="M1041">
        <v>50</v>
      </c>
      <c r="N1041" t="s">
        <v>1287</v>
      </c>
      <c r="O1041" t="s">
        <v>1369</v>
      </c>
    </row>
    <row r="1042" spans="1:15" x14ac:dyDescent="0.35">
      <c r="A1042">
        <v>266</v>
      </c>
      <c r="B1042" t="s">
        <v>747</v>
      </c>
      <c r="C1042">
        <v>0</v>
      </c>
      <c r="D1042" t="s">
        <v>1220</v>
      </c>
      <c r="E1042" t="s">
        <v>1324</v>
      </c>
      <c r="F1042" t="b">
        <v>0</v>
      </c>
      <c r="G1042">
        <v>13</v>
      </c>
      <c r="I1042" s="13"/>
      <c r="K1042">
        <v>0</v>
      </c>
      <c r="L1042">
        <v>0</v>
      </c>
      <c r="M1042">
        <v>50</v>
      </c>
      <c r="N1042" t="s">
        <v>1286</v>
      </c>
      <c r="O1042" t="s">
        <v>1368</v>
      </c>
    </row>
    <row r="1043" spans="1:15" x14ac:dyDescent="0.35">
      <c r="A1043">
        <v>266</v>
      </c>
      <c r="B1043" t="s">
        <v>747</v>
      </c>
      <c r="C1043">
        <v>0</v>
      </c>
      <c r="D1043" t="s">
        <v>1220</v>
      </c>
      <c r="E1043" t="s">
        <v>1324</v>
      </c>
      <c r="F1043" t="b">
        <v>1</v>
      </c>
      <c r="G1043">
        <v>12</v>
      </c>
      <c r="H1043" t="s">
        <v>1385</v>
      </c>
      <c r="I1043" s="13">
        <v>46213</v>
      </c>
      <c r="K1043">
        <v>0</v>
      </c>
      <c r="L1043">
        <v>0</v>
      </c>
      <c r="M1043">
        <v>50</v>
      </c>
      <c r="N1043" t="s">
        <v>1285</v>
      </c>
      <c r="O1043" t="s">
        <v>1367</v>
      </c>
    </row>
    <row r="1044" spans="1:15" x14ac:dyDescent="0.35">
      <c r="A1044">
        <v>266</v>
      </c>
      <c r="B1044" t="s">
        <v>747</v>
      </c>
      <c r="C1044">
        <v>0</v>
      </c>
      <c r="D1044" t="s">
        <v>1220</v>
      </c>
      <c r="E1044" t="s">
        <v>1324</v>
      </c>
      <c r="F1044" t="b">
        <v>1</v>
      </c>
      <c r="G1044">
        <v>12</v>
      </c>
      <c r="H1044" t="s">
        <v>1385</v>
      </c>
      <c r="I1044" s="13">
        <v>46136</v>
      </c>
      <c r="K1044">
        <v>0</v>
      </c>
      <c r="L1044">
        <v>0</v>
      </c>
      <c r="M1044">
        <v>50</v>
      </c>
      <c r="N1044" t="s">
        <v>1284</v>
      </c>
      <c r="O1044" t="s">
        <v>1366</v>
      </c>
    </row>
    <row r="1045" spans="1:15" x14ac:dyDescent="0.35">
      <c r="A1045">
        <v>267</v>
      </c>
      <c r="B1045" t="s">
        <v>747</v>
      </c>
      <c r="C1045">
        <v>2</v>
      </c>
      <c r="D1045" t="s">
        <v>1220</v>
      </c>
      <c r="E1045" t="s">
        <v>505</v>
      </c>
      <c r="F1045" t="b">
        <v>1</v>
      </c>
      <c r="G1045">
        <v>25</v>
      </c>
      <c r="H1045" t="s">
        <v>1385</v>
      </c>
      <c r="I1045" s="13">
        <v>46136</v>
      </c>
      <c r="K1045">
        <v>0</v>
      </c>
      <c r="L1045">
        <v>2180576835</v>
      </c>
      <c r="M1045">
        <v>100</v>
      </c>
      <c r="N1045" t="s">
        <v>1284</v>
      </c>
      <c r="O1045" t="s">
        <v>1366</v>
      </c>
    </row>
    <row r="1046" spans="1:15" x14ac:dyDescent="0.35">
      <c r="A1046">
        <v>267</v>
      </c>
      <c r="B1046" t="s">
        <v>747</v>
      </c>
      <c r="C1046">
        <v>0</v>
      </c>
      <c r="D1046" t="s">
        <v>1220</v>
      </c>
      <c r="E1046" t="s">
        <v>505</v>
      </c>
      <c r="F1046" t="b">
        <v>1</v>
      </c>
      <c r="G1046">
        <v>25</v>
      </c>
      <c r="H1046" t="s">
        <v>1385</v>
      </c>
      <c r="I1046" s="13">
        <v>46213</v>
      </c>
      <c r="K1046">
        <v>1703181597</v>
      </c>
      <c r="L1046">
        <v>4449717606</v>
      </c>
      <c r="M1046">
        <v>100</v>
      </c>
      <c r="N1046" t="s">
        <v>1285</v>
      </c>
      <c r="O1046" t="s">
        <v>1367</v>
      </c>
    </row>
    <row r="1047" spans="1:15" x14ac:dyDescent="0.35">
      <c r="A1047">
        <v>267</v>
      </c>
      <c r="B1047" t="s">
        <v>747</v>
      </c>
      <c r="C1047">
        <v>0</v>
      </c>
      <c r="D1047" t="s">
        <v>1220</v>
      </c>
      <c r="E1047" t="s">
        <v>505</v>
      </c>
      <c r="F1047" t="b">
        <v>0</v>
      </c>
      <c r="G1047">
        <v>25</v>
      </c>
      <c r="I1047" s="13"/>
      <c r="K1047">
        <v>0</v>
      </c>
      <c r="L1047">
        <v>0</v>
      </c>
      <c r="M1047">
        <v>100</v>
      </c>
      <c r="N1047" t="s">
        <v>1286</v>
      </c>
      <c r="O1047" t="s">
        <v>1368</v>
      </c>
    </row>
    <row r="1048" spans="1:15" x14ac:dyDescent="0.35">
      <c r="A1048">
        <v>267</v>
      </c>
      <c r="B1048" t="s">
        <v>747</v>
      </c>
      <c r="C1048">
        <v>0</v>
      </c>
      <c r="D1048" t="s">
        <v>1220</v>
      </c>
      <c r="E1048" t="s">
        <v>505</v>
      </c>
      <c r="F1048" t="b">
        <v>0</v>
      </c>
      <c r="G1048">
        <v>25</v>
      </c>
      <c r="I1048" s="13"/>
      <c r="K1048">
        <v>0</v>
      </c>
      <c r="L1048">
        <v>0</v>
      </c>
      <c r="M1048">
        <v>100</v>
      </c>
      <c r="N1048" t="s">
        <v>1287</v>
      </c>
      <c r="O1048" t="s">
        <v>1369</v>
      </c>
    </row>
    <row r="1049" spans="1:15" x14ac:dyDescent="0.35">
      <c r="A1049">
        <v>268</v>
      </c>
      <c r="B1049" t="s">
        <v>747</v>
      </c>
      <c r="C1049">
        <v>17165</v>
      </c>
      <c r="D1049" t="s">
        <v>1220</v>
      </c>
      <c r="E1049" t="s">
        <v>1325</v>
      </c>
      <c r="F1049" t="b">
        <v>1</v>
      </c>
      <c r="G1049">
        <v>3500</v>
      </c>
      <c r="H1049" t="s">
        <v>1385</v>
      </c>
      <c r="I1049" s="13">
        <v>46136</v>
      </c>
      <c r="K1049">
        <v>6511000587</v>
      </c>
      <c r="L1049">
        <v>11917000000</v>
      </c>
      <c r="M1049">
        <v>14000</v>
      </c>
      <c r="N1049" t="s">
        <v>1284</v>
      </c>
      <c r="O1049" t="s">
        <v>1366</v>
      </c>
    </row>
    <row r="1050" spans="1:15" x14ac:dyDescent="0.35">
      <c r="A1050">
        <v>268</v>
      </c>
      <c r="B1050" t="s">
        <v>747</v>
      </c>
      <c r="C1050">
        <v>17787</v>
      </c>
      <c r="D1050" t="s">
        <v>1220</v>
      </c>
      <c r="E1050" t="s">
        <v>1325</v>
      </c>
      <c r="F1050" t="b">
        <v>1</v>
      </c>
      <c r="G1050">
        <v>3500</v>
      </c>
      <c r="H1050" t="s">
        <v>1385</v>
      </c>
      <c r="I1050" s="13">
        <v>46213</v>
      </c>
      <c r="K1050">
        <v>6511000587</v>
      </c>
      <c r="L1050">
        <v>11917000000</v>
      </c>
      <c r="M1050">
        <v>14000</v>
      </c>
      <c r="N1050" t="s">
        <v>1285</v>
      </c>
      <c r="O1050" t="s">
        <v>1367</v>
      </c>
    </row>
    <row r="1051" spans="1:15" x14ac:dyDescent="0.35">
      <c r="A1051">
        <v>268</v>
      </c>
      <c r="B1051" t="s">
        <v>747</v>
      </c>
      <c r="C1051">
        <v>0</v>
      </c>
      <c r="D1051" t="s">
        <v>1220</v>
      </c>
      <c r="E1051" t="s">
        <v>1325</v>
      </c>
      <c r="F1051" t="b">
        <v>0</v>
      </c>
      <c r="G1051">
        <v>3500</v>
      </c>
      <c r="I1051" s="13"/>
      <c r="K1051">
        <v>0</v>
      </c>
      <c r="L1051">
        <v>0</v>
      </c>
      <c r="M1051">
        <v>14000</v>
      </c>
      <c r="N1051" t="s">
        <v>1286</v>
      </c>
      <c r="O1051" t="s">
        <v>1368</v>
      </c>
    </row>
    <row r="1052" spans="1:15" x14ac:dyDescent="0.35">
      <c r="A1052">
        <v>268</v>
      </c>
      <c r="B1052" t="s">
        <v>747</v>
      </c>
      <c r="C1052">
        <v>0</v>
      </c>
      <c r="D1052" t="s">
        <v>1220</v>
      </c>
      <c r="E1052" t="s">
        <v>1325</v>
      </c>
      <c r="F1052" t="b">
        <v>0</v>
      </c>
      <c r="G1052">
        <v>3500</v>
      </c>
      <c r="I1052" s="13"/>
      <c r="K1052">
        <v>0</v>
      </c>
      <c r="L1052">
        <v>0</v>
      </c>
      <c r="M1052">
        <v>14000</v>
      </c>
      <c r="N1052" t="s">
        <v>1287</v>
      </c>
      <c r="O1052" t="s">
        <v>1369</v>
      </c>
    </row>
    <row r="1053" spans="1:15" x14ac:dyDescent="0.35">
      <c r="A1053">
        <v>269</v>
      </c>
      <c r="B1053" t="s">
        <v>747</v>
      </c>
      <c r="C1053">
        <v>206438</v>
      </c>
      <c r="D1053" t="s">
        <v>1220</v>
      </c>
      <c r="E1053" t="s">
        <v>1326</v>
      </c>
      <c r="F1053" t="b">
        <v>1</v>
      </c>
      <c r="G1053">
        <v>55319</v>
      </c>
      <c r="H1053" t="s">
        <v>1385</v>
      </c>
      <c r="I1053" s="13">
        <v>46136</v>
      </c>
      <c r="K1053">
        <v>247242410869</v>
      </c>
      <c r="L1053">
        <v>1333138713713</v>
      </c>
      <c r="M1053">
        <v>221276</v>
      </c>
      <c r="N1053" t="s">
        <v>1284</v>
      </c>
      <c r="O1053" t="s">
        <v>1366</v>
      </c>
    </row>
    <row r="1054" spans="1:15" x14ac:dyDescent="0.35">
      <c r="A1054">
        <v>269</v>
      </c>
      <c r="B1054" t="s">
        <v>747</v>
      </c>
      <c r="C1054">
        <v>206873</v>
      </c>
      <c r="D1054" t="s">
        <v>1220</v>
      </c>
      <c r="E1054" t="s">
        <v>1326</v>
      </c>
      <c r="F1054" t="b">
        <v>1</v>
      </c>
      <c r="G1054">
        <v>55319</v>
      </c>
      <c r="H1054" t="s">
        <v>1385</v>
      </c>
      <c r="I1054" s="13">
        <v>46213</v>
      </c>
      <c r="K1054">
        <v>553279257743</v>
      </c>
      <c r="L1054">
        <v>1347772792934</v>
      </c>
      <c r="M1054">
        <v>221276</v>
      </c>
      <c r="N1054" t="s">
        <v>1285</v>
      </c>
      <c r="O1054" t="s">
        <v>1367</v>
      </c>
    </row>
    <row r="1055" spans="1:15" x14ac:dyDescent="0.35">
      <c r="A1055">
        <v>269</v>
      </c>
      <c r="B1055" t="s">
        <v>747</v>
      </c>
      <c r="C1055">
        <v>0</v>
      </c>
      <c r="D1055" t="s">
        <v>1220</v>
      </c>
      <c r="E1055" t="s">
        <v>1326</v>
      </c>
      <c r="F1055" t="b">
        <v>0</v>
      </c>
      <c r="G1055">
        <v>55319</v>
      </c>
      <c r="I1055" s="13"/>
      <c r="K1055">
        <v>0</v>
      </c>
      <c r="L1055">
        <v>0</v>
      </c>
      <c r="M1055">
        <v>221276</v>
      </c>
      <c r="N1055" t="s">
        <v>1286</v>
      </c>
      <c r="O1055" t="s">
        <v>1368</v>
      </c>
    </row>
    <row r="1056" spans="1:15" x14ac:dyDescent="0.35">
      <c r="A1056">
        <v>269</v>
      </c>
      <c r="B1056" t="s">
        <v>747</v>
      </c>
      <c r="C1056">
        <v>0</v>
      </c>
      <c r="D1056" t="s">
        <v>1220</v>
      </c>
      <c r="E1056" t="s">
        <v>1326</v>
      </c>
      <c r="F1056" t="b">
        <v>0</v>
      </c>
      <c r="G1056">
        <v>55319</v>
      </c>
      <c r="I1056" s="13"/>
      <c r="K1056">
        <v>0</v>
      </c>
      <c r="L1056">
        <v>0</v>
      </c>
      <c r="M1056">
        <v>221276</v>
      </c>
      <c r="N1056" t="s">
        <v>1287</v>
      </c>
      <c r="O1056" t="s">
        <v>1369</v>
      </c>
    </row>
    <row r="1057" spans="1:15" x14ac:dyDescent="0.35">
      <c r="A1057">
        <v>270</v>
      </c>
      <c r="B1057" t="s">
        <v>747</v>
      </c>
      <c r="C1057">
        <v>0</v>
      </c>
      <c r="D1057" t="s">
        <v>1327</v>
      </c>
      <c r="E1057" t="s">
        <v>1328</v>
      </c>
      <c r="F1057" t="b">
        <v>0</v>
      </c>
      <c r="G1057">
        <v>25</v>
      </c>
      <c r="I1057" s="13"/>
      <c r="K1057">
        <v>0</v>
      </c>
      <c r="L1057">
        <v>0</v>
      </c>
      <c r="M1057">
        <v>100</v>
      </c>
      <c r="N1057" t="s">
        <v>1287</v>
      </c>
      <c r="O1057" t="s">
        <v>1369</v>
      </c>
    </row>
    <row r="1058" spans="1:15" x14ac:dyDescent="0.35">
      <c r="A1058">
        <v>270</v>
      </c>
      <c r="B1058" t="s">
        <v>747</v>
      </c>
      <c r="C1058">
        <v>0</v>
      </c>
      <c r="D1058" t="s">
        <v>1327</v>
      </c>
      <c r="E1058" t="s">
        <v>1328</v>
      </c>
      <c r="F1058" t="b">
        <v>0</v>
      </c>
      <c r="G1058">
        <v>25</v>
      </c>
      <c r="I1058" s="13"/>
      <c r="K1058">
        <v>0</v>
      </c>
      <c r="L1058">
        <v>0</v>
      </c>
      <c r="M1058">
        <v>100</v>
      </c>
      <c r="N1058" t="s">
        <v>1286</v>
      </c>
      <c r="O1058" t="s">
        <v>1368</v>
      </c>
    </row>
    <row r="1059" spans="1:15" x14ac:dyDescent="0.35">
      <c r="A1059">
        <v>270</v>
      </c>
      <c r="B1059" t="s">
        <v>747</v>
      </c>
      <c r="C1059">
        <v>77</v>
      </c>
      <c r="D1059" t="s">
        <v>1327</v>
      </c>
      <c r="E1059" t="s">
        <v>1328</v>
      </c>
      <c r="F1059" t="b">
        <v>1</v>
      </c>
      <c r="G1059">
        <v>25</v>
      </c>
      <c r="H1059" t="s">
        <v>1385</v>
      </c>
      <c r="I1059" s="13">
        <v>46213</v>
      </c>
      <c r="K1059">
        <v>1760000000</v>
      </c>
      <c r="L1059">
        <v>1983966236</v>
      </c>
      <c r="M1059">
        <v>100</v>
      </c>
      <c r="N1059" t="s">
        <v>1285</v>
      </c>
      <c r="O1059" t="s">
        <v>1367</v>
      </c>
    </row>
    <row r="1060" spans="1:15" x14ac:dyDescent="0.35">
      <c r="A1060">
        <v>270</v>
      </c>
      <c r="B1060" t="s">
        <v>747</v>
      </c>
      <c r="C1060">
        <v>77</v>
      </c>
      <c r="D1060" t="s">
        <v>1327</v>
      </c>
      <c r="E1060" t="s">
        <v>1328</v>
      </c>
      <c r="F1060" t="b">
        <v>1</v>
      </c>
      <c r="G1060">
        <v>25</v>
      </c>
      <c r="H1060" t="s">
        <v>1385</v>
      </c>
      <c r="I1060" s="13">
        <v>46136</v>
      </c>
      <c r="K1060">
        <v>1760000000</v>
      </c>
      <c r="L1060">
        <v>1983966236</v>
      </c>
      <c r="M1060">
        <v>100</v>
      </c>
      <c r="N1060" t="s">
        <v>1284</v>
      </c>
      <c r="O1060" t="s">
        <v>1366</v>
      </c>
    </row>
    <row r="1061" spans="1:15" x14ac:dyDescent="0.35">
      <c r="A1061">
        <v>271</v>
      </c>
      <c r="B1061" t="s">
        <v>747</v>
      </c>
      <c r="C1061">
        <v>0</v>
      </c>
      <c r="D1061" t="s">
        <v>1220</v>
      </c>
      <c r="E1061" t="s">
        <v>1329</v>
      </c>
      <c r="F1061" t="b">
        <v>1</v>
      </c>
      <c r="G1061">
        <v>25</v>
      </c>
      <c r="H1061" t="s">
        <v>1385</v>
      </c>
      <c r="I1061" s="13">
        <v>46136</v>
      </c>
      <c r="K1061">
        <v>0</v>
      </c>
      <c r="L1061">
        <v>446875677</v>
      </c>
      <c r="M1061">
        <v>100</v>
      </c>
      <c r="N1061" t="s">
        <v>1284</v>
      </c>
      <c r="O1061" t="s">
        <v>1366</v>
      </c>
    </row>
    <row r="1062" spans="1:15" x14ac:dyDescent="0.35">
      <c r="A1062">
        <v>271</v>
      </c>
      <c r="B1062" t="s">
        <v>747</v>
      </c>
      <c r="C1062">
        <v>0</v>
      </c>
      <c r="D1062" t="s">
        <v>1220</v>
      </c>
      <c r="E1062" t="s">
        <v>1329</v>
      </c>
      <c r="F1062" t="b">
        <v>1</v>
      </c>
      <c r="G1062">
        <v>25</v>
      </c>
      <c r="H1062" t="s">
        <v>1385</v>
      </c>
      <c r="I1062" s="13">
        <v>46213</v>
      </c>
      <c r="K1062">
        <v>0</v>
      </c>
      <c r="L1062">
        <v>446875677</v>
      </c>
      <c r="M1062">
        <v>100</v>
      </c>
      <c r="N1062" t="s">
        <v>1285</v>
      </c>
      <c r="O1062" t="s">
        <v>1367</v>
      </c>
    </row>
    <row r="1063" spans="1:15" x14ac:dyDescent="0.35">
      <c r="A1063">
        <v>271</v>
      </c>
      <c r="B1063" t="s">
        <v>747</v>
      </c>
      <c r="C1063">
        <v>0</v>
      </c>
      <c r="D1063" t="s">
        <v>1220</v>
      </c>
      <c r="E1063" t="s">
        <v>1329</v>
      </c>
      <c r="F1063" t="b">
        <v>0</v>
      </c>
      <c r="G1063">
        <v>25</v>
      </c>
      <c r="I1063" s="13"/>
      <c r="K1063">
        <v>0</v>
      </c>
      <c r="L1063">
        <v>0</v>
      </c>
      <c r="M1063">
        <v>100</v>
      </c>
      <c r="N1063" t="s">
        <v>1286</v>
      </c>
      <c r="O1063" t="s">
        <v>1368</v>
      </c>
    </row>
    <row r="1064" spans="1:15" x14ac:dyDescent="0.35">
      <c r="A1064">
        <v>271</v>
      </c>
      <c r="B1064" t="s">
        <v>747</v>
      </c>
      <c r="C1064">
        <v>0</v>
      </c>
      <c r="D1064" t="s">
        <v>1220</v>
      </c>
      <c r="E1064" t="s">
        <v>1329</v>
      </c>
      <c r="F1064" t="b">
        <v>0</v>
      </c>
      <c r="G1064">
        <v>25</v>
      </c>
      <c r="I1064" s="13"/>
      <c r="K1064">
        <v>0</v>
      </c>
      <c r="L1064">
        <v>0</v>
      </c>
      <c r="M1064">
        <v>100</v>
      </c>
      <c r="N1064" t="s">
        <v>1287</v>
      </c>
      <c r="O1064" t="s">
        <v>1369</v>
      </c>
    </row>
    <row r="1065" spans="1:15" x14ac:dyDescent="0.35">
      <c r="A1065">
        <v>272</v>
      </c>
      <c r="B1065" t="s">
        <v>747</v>
      </c>
      <c r="C1065">
        <v>160183</v>
      </c>
      <c r="D1065" t="s">
        <v>1220</v>
      </c>
      <c r="E1065" t="s">
        <v>1330</v>
      </c>
      <c r="F1065" t="b">
        <v>1</v>
      </c>
      <c r="G1065">
        <v>31750</v>
      </c>
      <c r="H1065" t="s">
        <v>1385</v>
      </c>
      <c r="I1065" s="13">
        <v>46139</v>
      </c>
      <c r="K1065">
        <v>17709782050</v>
      </c>
      <c r="L1065">
        <v>71490235294</v>
      </c>
      <c r="M1065">
        <v>127000</v>
      </c>
      <c r="N1065" t="s">
        <v>1284</v>
      </c>
      <c r="O1065" t="s">
        <v>1366</v>
      </c>
    </row>
    <row r="1066" spans="1:15" x14ac:dyDescent="0.35">
      <c r="A1066">
        <v>272</v>
      </c>
      <c r="B1066" t="s">
        <v>747</v>
      </c>
      <c r="C1066">
        <v>160183</v>
      </c>
      <c r="D1066" t="s">
        <v>1220</v>
      </c>
      <c r="E1066" t="s">
        <v>1330</v>
      </c>
      <c r="F1066" t="b">
        <v>1</v>
      </c>
      <c r="G1066">
        <v>31750</v>
      </c>
      <c r="H1066" t="s">
        <v>1385</v>
      </c>
      <c r="I1066" s="13">
        <v>46213</v>
      </c>
      <c r="K1066">
        <v>19428387050</v>
      </c>
      <c r="L1066">
        <v>109907182231</v>
      </c>
      <c r="M1066">
        <v>127000</v>
      </c>
      <c r="N1066" t="s">
        <v>1285</v>
      </c>
      <c r="O1066" t="s">
        <v>1367</v>
      </c>
    </row>
    <row r="1067" spans="1:15" x14ac:dyDescent="0.35">
      <c r="A1067">
        <v>272</v>
      </c>
      <c r="B1067" t="s">
        <v>747</v>
      </c>
      <c r="C1067">
        <v>0</v>
      </c>
      <c r="D1067" t="s">
        <v>1220</v>
      </c>
      <c r="E1067" t="s">
        <v>1330</v>
      </c>
      <c r="F1067" t="b">
        <v>0</v>
      </c>
      <c r="G1067">
        <v>31750</v>
      </c>
      <c r="I1067" s="13"/>
      <c r="K1067">
        <v>0</v>
      </c>
      <c r="L1067">
        <v>0</v>
      </c>
      <c r="M1067">
        <v>127000</v>
      </c>
      <c r="N1067" t="s">
        <v>1286</v>
      </c>
      <c r="O1067" t="s">
        <v>1368</v>
      </c>
    </row>
    <row r="1068" spans="1:15" x14ac:dyDescent="0.35">
      <c r="A1068">
        <v>272</v>
      </c>
      <c r="B1068" t="s">
        <v>747</v>
      </c>
      <c r="C1068">
        <v>0</v>
      </c>
      <c r="D1068" t="s">
        <v>1220</v>
      </c>
      <c r="E1068" t="s">
        <v>1330</v>
      </c>
      <c r="F1068" t="b">
        <v>0</v>
      </c>
      <c r="G1068">
        <v>31750</v>
      </c>
      <c r="I1068" s="13"/>
      <c r="K1068">
        <v>0</v>
      </c>
      <c r="L1068">
        <v>0</v>
      </c>
      <c r="M1068">
        <v>127000</v>
      </c>
      <c r="N1068" t="s">
        <v>1287</v>
      </c>
      <c r="O1068" t="s">
        <v>1369</v>
      </c>
    </row>
    <row r="1069" spans="1:15" x14ac:dyDescent="0.35">
      <c r="A1069">
        <v>273</v>
      </c>
      <c r="B1069" t="s">
        <v>747</v>
      </c>
      <c r="C1069">
        <v>5</v>
      </c>
      <c r="D1069" t="s">
        <v>1220</v>
      </c>
      <c r="E1069" t="s">
        <v>511</v>
      </c>
      <c r="F1069" t="b">
        <v>1</v>
      </c>
      <c r="G1069">
        <v>1</v>
      </c>
      <c r="H1069" t="s">
        <v>1385</v>
      </c>
      <c r="I1069" s="13">
        <v>46136</v>
      </c>
      <c r="K1069">
        <v>668151400</v>
      </c>
      <c r="L1069">
        <v>817492300</v>
      </c>
      <c r="M1069">
        <v>6</v>
      </c>
      <c r="N1069" t="s">
        <v>1284</v>
      </c>
      <c r="O1069" t="s">
        <v>1366</v>
      </c>
    </row>
    <row r="1070" spans="1:15" x14ac:dyDescent="0.35">
      <c r="A1070">
        <v>273</v>
      </c>
      <c r="B1070" t="s">
        <v>747</v>
      </c>
      <c r="C1070">
        <v>5</v>
      </c>
      <c r="D1070" t="s">
        <v>1220</v>
      </c>
      <c r="E1070" t="s">
        <v>511</v>
      </c>
      <c r="F1070" t="b">
        <v>1</v>
      </c>
      <c r="G1070">
        <v>1</v>
      </c>
      <c r="H1070" t="s">
        <v>1385</v>
      </c>
      <c r="I1070" s="13">
        <v>46213</v>
      </c>
      <c r="K1070">
        <v>668151400</v>
      </c>
      <c r="L1070">
        <v>817492300</v>
      </c>
      <c r="M1070">
        <v>6</v>
      </c>
      <c r="N1070" t="s">
        <v>1285</v>
      </c>
      <c r="O1070" t="s">
        <v>1367</v>
      </c>
    </row>
    <row r="1071" spans="1:15" x14ac:dyDescent="0.35">
      <c r="A1071">
        <v>273</v>
      </c>
      <c r="B1071" t="s">
        <v>747</v>
      </c>
      <c r="C1071">
        <v>0</v>
      </c>
      <c r="D1071" t="s">
        <v>1220</v>
      </c>
      <c r="E1071" t="s">
        <v>511</v>
      </c>
      <c r="F1071" t="b">
        <v>0</v>
      </c>
      <c r="G1071">
        <v>2</v>
      </c>
      <c r="I1071" s="13"/>
      <c r="K1071">
        <v>0</v>
      </c>
      <c r="L1071">
        <v>0</v>
      </c>
      <c r="M1071">
        <v>6</v>
      </c>
      <c r="N1071" t="s">
        <v>1286</v>
      </c>
      <c r="O1071" t="s">
        <v>1368</v>
      </c>
    </row>
    <row r="1072" spans="1:15" x14ac:dyDescent="0.35">
      <c r="A1072">
        <v>273</v>
      </c>
      <c r="B1072" t="s">
        <v>747</v>
      </c>
      <c r="C1072">
        <v>0</v>
      </c>
      <c r="D1072" t="s">
        <v>1220</v>
      </c>
      <c r="E1072" t="s">
        <v>511</v>
      </c>
      <c r="F1072" t="b">
        <v>0</v>
      </c>
      <c r="G1072">
        <v>2</v>
      </c>
      <c r="I1072" s="13"/>
      <c r="K1072">
        <v>0</v>
      </c>
      <c r="L1072">
        <v>0</v>
      </c>
      <c r="M1072">
        <v>6</v>
      </c>
      <c r="N1072" t="s">
        <v>1287</v>
      </c>
      <c r="O1072" t="s">
        <v>1369</v>
      </c>
    </row>
    <row r="1073" spans="1:15" x14ac:dyDescent="0.35">
      <c r="A1073">
        <v>274</v>
      </c>
      <c r="B1073" t="s">
        <v>747</v>
      </c>
      <c r="C1073">
        <v>0</v>
      </c>
      <c r="D1073" t="s">
        <v>1220</v>
      </c>
      <c r="E1073" t="s">
        <v>1331</v>
      </c>
      <c r="F1073" t="b">
        <v>0</v>
      </c>
      <c r="G1073">
        <v>29896</v>
      </c>
      <c r="I1073" s="13"/>
      <c r="K1073">
        <v>0</v>
      </c>
      <c r="L1073">
        <v>0</v>
      </c>
      <c r="M1073">
        <v>119582</v>
      </c>
      <c r="N1073" t="s">
        <v>1286</v>
      </c>
      <c r="O1073" t="s">
        <v>1368</v>
      </c>
    </row>
    <row r="1074" spans="1:15" x14ac:dyDescent="0.35">
      <c r="A1074">
        <v>274</v>
      </c>
      <c r="B1074" t="s">
        <v>747</v>
      </c>
      <c r="C1074">
        <v>218407</v>
      </c>
      <c r="D1074" t="s">
        <v>1220</v>
      </c>
      <c r="E1074" t="s">
        <v>1331</v>
      </c>
      <c r="F1074" t="b">
        <v>1</v>
      </c>
      <c r="G1074">
        <v>29895</v>
      </c>
      <c r="H1074" t="s">
        <v>1385</v>
      </c>
      <c r="I1074" s="13">
        <v>46213</v>
      </c>
      <c r="K1074">
        <v>2460478401</v>
      </c>
      <c r="L1074">
        <v>3520822117</v>
      </c>
      <c r="M1074">
        <v>119582</v>
      </c>
      <c r="N1074" t="s">
        <v>1285</v>
      </c>
      <c r="O1074" t="s">
        <v>1367</v>
      </c>
    </row>
    <row r="1075" spans="1:15" x14ac:dyDescent="0.35">
      <c r="A1075">
        <v>274</v>
      </c>
      <c r="B1075" t="s">
        <v>747</v>
      </c>
      <c r="C1075">
        <v>0</v>
      </c>
      <c r="D1075" t="s">
        <v>1220</v>
      </c>
      <c r="E1075" t="s">
        <v>1331</v>
      </c>
      <c r="F1075" t="b">
        <v>0</v>
      </c>
      <c r="G1075">
        <v>29896</v>
      </c>
      <c r="I1075" s="13"/>
      <c r="K1075">
        <v>0</v>
      </c>
      <c r="L1075">
        <v>0</v>
      </c>
      <c r="M1075">
        <v>119582</v>
      </c>
      <c r="N1075" t="s">
        <v>1287</v>
      </c>
      <c r="O1075" t="s">
        <v>1369</v>
      </c>
    </row>
    <row r="1076" spans="1:15" x14ac:dyDescent="0.35">
      <c r="A1076">
        <v>274</v>
      </c>
      <c r="B1076" t="s">
        <v>747</v>
      </c>
      <c r="C1076">
        <v>183204</v>
      </c>
      <c r="D1076" t="s">
        <v>1220</v>
      </c>
      <c r="E1076" t="s">
        <v>1331</v>
      </c>
      <c r="F1076" t="b">
        <v>1</v>
      </c>
      <c r="G1076">
        <v>29895</v>
      </c>
      <c r="H1076" t="s">
        <v>1385</v>
      </c>
      <c r="I1076" s="13">
        <v>46136</v>
      </c>
      <c r="K1076">
        <v>1499816579</v>
      </c>
      <c r="L1076">
        <v>3520822117</v>
      </c>
      <c r="M1076">
        <v>119582</v>
      </c>
      <c r="N1076" t="s">
        <v>1284</v>
      </c>
      <c r="O1076" t="s">
        <v>1366</v>
      </c>
    </row>
    <row r="1077" spans="1:15" x14ac:dyDescent="0.35">
      <c r="A1077">
        <v>275</v>
      </c>
      <c r="B1077" t="s">
        <v>747</v>
      </c>
      <c r="C1077">
        <v>24</v>
      </c>
      <c r="D1077" t="s">
        <v>1220</v>
      </c>
      <c r="E1077" t="s">
        <v>1332</v>
      </c>
      <c r="F1077" t="b">
        <v>1</v>
      </c>
      <c r="G1077">
        <v>15</v>
      </c>
      <c r="H1077" t="s">
        <v>1385</v>
      </c>
      <c r="I1077" s="13">
        <v>46136</v>
      </c>
      <c r="K1077">
        <v>235000000</v>
      </c>
      <c r="L1077">
        <v>666045000</v>
      </c>
      <c r="M1077">
        <v>60</v>
      </c>
      <c r="N1077" t="s">
        <v>1284</v>
      </c>
      <c r="O1077" t="s">
        <v>1366</v>
      </c>
    </row>
    <row r="1078" spans="1:15" x14ac:dyDescent="0.35">
      <c r="A1078">
        <v>275</v>
      </c>
      <c r="B1078" t="s">
        <v>747</v>
      </c>
      <c r="C1078">
        <v>13</v>
      </c>
      <c r="D1078" t="s">
        <v>1220</v>
      </c>
      <c r="E1078" t="s">
        <v>1332</v>
      </c>
      <c r="F1078" t="b">
        <v>1</v>
      </c>
      <c r="G1078">
        <v>15</v>
      </c>
      <c r="H1078" t="s">
        <v>1385</v>
      </c>
      <c r="I1078" s="13">
        <v>46213</v>
      </c>
      <c r="K1078">
        <v>235000000</v>
      </c>
      <c r="L1078">
        <v>666045000</v>
      </c>
      <c r="M1078">
        <v>60</v>
      </c>
      <c r="N1078" t="s">
        <v>1285</v>
      </c>
      <c r="O1078" t="s">
        <v>1367</v>
      </c>
    </row>
    <row r="1079" spans="1:15" x14ac:dyDescent="0.35">
      <c r="A1079">
        <v>275</v>
      </c>
      <c r="B1079" t="s">
        <v>747</v>
      </c>
      <c r="C1079">
        <v>0</v>
      </c>
      <c r="D1079" t="s">
        <v>1220</v>
      </c>
      <c r="E1079" t="s">
        <v>1332</v>
      </c>
      <c r="F1079" t="b">
        <v>0</v>
      </c>
      <c r="G1079">
        <v>15</v>
      </c>
      <c r="I1079" s="13"/>
      <c r="K1079">
        <v>0</v>
      </c>
      <c r="L1079">
        <v>0</v>
      </c>
      <c r="M1079">
        <v>60</v>
      </c>
      <c r="N1079" t="s">
        <v>1286</v>
      </c>
      <c r="O1079" t="s">
        <v>1368</v>
      </c>
    </row>
    <row r="1080" spans="1:15" x14ac:dyDescent="0.35">
      <c r="A1080">
        <v>275</v>
      </c>
      <c r="B1080" t="s">
        <v>747</v>
      </c>
      <c r="C1080">
        <v>0</v>
      </c>
      <c r="D1080" t="s">
        <v>1220</v>
      </c>
      <c r="E1080" t="s">
        <v>1332</v>
      </c>
      <c r="F1080" t="b">
        <v>0</v>
      </c>
      <c r="G1080">
        <v>15</v>
      </c>
      <c r="I1080" s="13"/>
      <c r="K1080">
        <v>0</v>
      </c>
      <c r="L1080">
        <v>0</v>
      </c>
      <c r="M1080">
        <v>60</v>
      </c>
      <c r="N1080" t="s">
        <v>1287</v>
      </c>
      <c r="O1080" t="s">
        <v>1369</v>
      </c>
    </row>
    <row r="1081" spans="1:15" x14ac:dyDescent="0.35">
      <c r="A1081">
        <v>276</v>
      </c>
      <c r="B1081" t="s">
        <v>747</v>
      </c>
      <c r="C1081">
        <v>234</v>
      </c>
      <c r="D1081" t="s">
        <v>1220</v>
      </c>
      <c r="E1081" t="s">
        <v>514</v>
      </c>
      <c r="F1081" t="b">
        <v>1</v>
      </c>
      <c r="G1081">
        <v>56</v>
      </c>
      <c r="H1081" t="s">
        <v>1385</v>
      </c>
      <c r="I1081" s="13">
        <v>46136</v>
      </c>
      <c r="K1081">
        <v>543300000</v>
      </c>
      <c r="L1081">
        <v>736955000</v>
      </c>
      <c r="M1081">
        <v>226</v>
      </c>
      <c r="N1081" t="s">
        <v>1284</v>
      </c>
      <c r="O1081" t="s">
        <v>1366</v>
      </c>
    </row>
    <row r="1082" spans="1:15" x14ac:dyDescent="0.35">
      <c r="A1082">
        <v>276</v>
      </c>
      <c r="B1082" t="s">
        <v>747</v>
      </c>
      <c r="C1082">
        <v>152</v>
      </c>
      <c r="D1082" t="s">
        <v>1220</v>
      </c>
      <c r="E1082" t="s">
        <v>514</v>
      </c>
      <c r="F1082" t="b">
        <v>1</v>
      </c>
      <c r="G1082">
        <v>56</v>
      </c>
      <c r="H1082" t="s">
        <v>1385</v>
      </c>
      <c r="I1082" s="13">
        <v>46213</v>
      </c>
      <c r="K1082">
        <v>543300000</v>
      </c>
      <c r="L1082">
        <v>736955000</v>
      </c>
      <c r="M1082">
        <v>226</v>
      </c>
      <c r="N1082" t="s">
        <v>1285</v>
      </c>
      <c r="O1082" t="s">
        <v>1367</v>
      </c>
    </row>
    <row r="1083" spans="1:15" x14ac:dyDescent="0.35">
      <c r="A1083">
        <v>276</v>
      </c>
      <c r="B1083" t="s">
        <v>747</v>
      </c>
      <c r="C1083">
        <v>0</v>
      </c>
      <c r="D1083" t="s">
        <v>1220</v>
      </c>
      <c r="E1083" t="s">
        <v>514</v>
      </c>
      <c r="F1083" t="b">
        <v>0</v>
      </c>
      <c r="G1083">
        <v>57</v>
      </c>
      <c r="I1083" s="13"/>
      <c r="K1083">
        <v>0</v>
      </c>
      <c r="L1083">
        <v>0</v>
      </c>
      <c r="M1083">
        <v>226</v>
      </c>
      <c r="N1083" t="s">
        <v>1286</v>
      </c>
      <c r="O1083" t="s">
        <v>1368</v>
      </c>
    </row>
    <row r="1084" spans="1:15" x14ac:dyDescent="0.35">
      <c r="A1084">
        <v>276</v>
      </c>
      <c r="B1084" t="s">
        <v>747</v>
      </c>
      <c r="C1084">
        <v>0</v>
      </c>
      <c r="D1084" t="s">
        <v>1220</v>
      </c>
      <c r="E1084" t="s">
        <v>514</v>
      </c>
      <c r="F1084" t="b">
        <v>0</v>
      </c>
      <c r="G1084">
        <v>57</v>
      </c>
      <c r="I1084" s="13"/>
      <c r="K1084">
        <v>0</v>
      </c>
      <c r="L1084">
        <v>0</v>
      </c>
      <c r="M1084">
        <v>226</v>
      </c>
      <c r="N1084" t="s">
        <v>1287</v>
      </c>
      <c r="O1084" t="s">
        <v>1369</v>
      </c>
    </row>
    <row r="1085" spans="1:15" x14ac:dyDescent="0.35">
      <c r="A1085">
        <v>277</v>
      </c>
      <c r="B1085" t="s">
        <v>1283</v>
      </c>
      <c r="C1085">
        <v>1</v>
      </c>
      <c r="D1085" t="s">
        <v>1220</v>
      </c>
      <c r="E1085" t="s">
        <v>515</v>
      </c>
      <c r="F1085" t="b">
        <v>1</v>
      </c>
      <c r="G1085">
        <v>0</v>
      </c>
      <c r="H1085" t="s">
        <v>1395</v>
      </c>
      <c r="I1085" s="13">
        <v>46222</v>
      </c>
      <c r="K1085">
        <v>0</v>
      </c>
      <c r="L1085">
        <v>0</v>
      </c>
      <c r="M1085">
        <v>1</v>
      </c>
      <c r="N1085" t="s">
        <v>1284</v>
      </c>
      <c r="O1085" t="s">
        <v>1366</v>
      </c>
    </row>
    <row r="1086" spans="1:15" x14ac:dyDescent="0.35">
      <c r="A1086">
        <v>277</v>
      </c>
      <c r="B1086" t="s">
        <v>1283</v>
      </c>
      <c r="C1086">
        <v>1</v>
      </c>
      <c r="D1086" t="s">
        <v>1220</v>
      </c>
      <c r="E1086" t="s">
        <v>515</v>
      </c>
      <c r="F1086" t="b">
        <v>1</v>
      </c>
      <c r="G1086">
        <v>0</v>
      </c>
      <c r="H1086" t="s">
        <v>1395</v>
      </c>
      <c r="I1086" s="13">
        <v>46222</v>
      </c>
      <c r="K1086">
        <v>0</v>
      </c>
      <c r="L1086">
        <v>0</v>
      </c>
      <c r="M1086">
        <v>1</v>
      </c>
      <c r="N1086" t="s">
        <v>1285</v>
      </c>
      <c r="O1086" t="s">
        <v>1367</v>
      </c>
    </row>
    <row r="1087" spans="1:15" x14ac:dyDescent="0.35">
      <c r="A1087">
        <v>277</v>
      </c>
      <c r="B1087" t="s">
        <v>1283</v>
      </c>
      <c r="C1087">
        <v>0</v>
      </c>
      <c r="D1087" t="s">
        <v>1220</v>
      </c>
      <c r="E1087" t="s">
        <v>515</v>
      </c>
      <c r="F1087" t="b">
        <v>0</v>
      </c>
      <c r="G1087">
        <v>0</v>
      </c>
      <c r="I1087" s="13"/>
      <c r="K1087">
        <v>0</v>
      </c>
      <c r="L1087">
        <v>0</v>
      </c>
      <c r="M1087">
        <v>1</v>
      </c>
      <c r="N1087" t="s">
        <v>1286</v>
      </c>
      <c r="O1087" t="s">
        <v>1368</v>
      </c>
    </row>
    <row r="1088" spans="1:15" x14ac:dyDescent="0.35">
      <c r="A1088">
        <v>277</v>
      </c>
      <c r="B1088" t="s">
        <v>1283</v>
      </c>
      <c r="C1088">
        <v>0</v>
      </c>
      <c r="D1088" t="s">
        <v>1220</v>
      </c>
      <c r="E1088" t="s">
        <v>515</v>
      </c>
      <c r="F1088" t="b">
        <v>0</v>
      </c>
      <c r="G1088">
        <v>1</v>
      </c>
      <c r="I1088" s="13"/>
      <c r="K1088">
        <v>0</v>
      </c>
      <c r="L1088">
        <v>0</v>
      </c>
      <c r="M1088">
        <v>1</v>
      </c>
      <c r="N1088" t="s">
        <v>1287</v>
      </c>
      <c r="O1088" t="s">
        <v>1369</v>
      </c>
    </row>
    <row r="1089" spans="1:15" x14ac:dyDescent="0.35">
      <c r="A1089">
        <v>278</v>
      </c>
      <c r="B1089" t="s">
        <v>1283</v>
      </c>
      <c r="C1089">
        <v>0</v>
      </c>
      <c r="D1089" t="s">
        <v>1220</v>
      </c>
      <c r="E1089" t="s">
        <v>516</v>
      </c>
      <c r="F1089" t="b">
        <v>0</v>
      </c>
      <c r="G1089">
        <v>1</v>
      </c>
      <c r="I1089" s="13"/>
      <c r="K1089">
        <v>0</v>
      </c>
      <c r="L1089">
        <v>0</v>
      </c>
      <c r="M1089">
        <v>1</v>
      </c>
      <c r="N1089" t="s">
        <v>1287</v>
      </c>
      <c r="O1089" t="s">
        <v>1369</v>
      </c>
    </row>
    <row r="1090" spans="1:15" x14ac:dyDescent="0.35">
      <c r="A1090">
        <v>278</v>
      </c>
      <c r="B1090" t="s">
        <v>1283</v>
      </c>
      <c r="C1090">
        <v>0</v>
      </c>
      <c r="D1090" t="s">
        <v>1220</v>
      </c>
      <c r="E1090" t="s">
        <v>516</v>
      </c>
      <c r="F1090" t="b">
        <v>0</v>
      </c>
      <c r="G1090">
        <v>0</v>
      </c>
      <c r="I1090" s="13"/>
      <c r="K1090">
        <v>0</v>
      </c>
      <c r="L1090">
        <v>0</v>
      </c>
      <c r="M1090">
        <v>1</v>
      </c>
      <c r="N1090" t="s">
        <v>1286</v>
      </c>
      <c r="O1090" t="s">
        <v>1368</v>
      </c>
    </row>
    <row r="1091" spans="1:15" x14ac:dyDescent="0.35">
      <c r="A1091">
        <v>278</v>
      </c>
      <c r="B1091" t="s">
        <v>1283</v>
      </c>
      <c r="C1091">
        <v>1</v>
      </c>
      <c r="D1091" t="s">
        <v>1220</v>
      </c>
      <c r="E1091" t="s">
        <v>516</v>
      </c>
      <c r="F1091" t="b">
        <v>1</v>
      </c>
      <c r="G1091">
        <v>0</v>
      </c>
      <c r="H1091" t="s">
        <v>1395</v>
      </c>
      <c r="I1091" s="13">
        <v>46224</v>
      </c>
      <c r="K1091">
        <v>0</v>
      </c>
      <c r="L1091">
        <v>0</v>
      </c>
      <c r="M1091">
        <v>1</v>
      </c>
      <c r="N1091" t="s">
        <v>1285</v>
      </c>
      <c r="O1091" t="s">
        <v>1367</v>
      </c>
    </row>
    <row r="1092" spans="1:15" x14ac:dyDescent="0.35">
      <c r="A1092">
        <v>278</v>
      </c>
      <c r="B1092" t="s">
        <v>1283</v>
      </c>
      <c r="C1092">
        <v>0</v>
      </c>
      <c r="D1092" t="s">
        <v>1220</v>
      </c>
      <c r="E1092" t="s">
        <v>516</v>
      </c>
      <c r="F1092" t="b">
        <v>1</v>
      </c>
      <c r="G1092">
        <v>0</v>
      </c>
      <c r="H1092" t="s">
        <v>1395</v>
      </c>
      <c r="I1092" s="13">
        <v>46224</v>
      </c>
      <c r="K1092">
        <v>2500000</v>
      </c>
      <c r="L1092">
        <v>5000000</v>
      </c>
      <c r="M1092">
        <v>1</v>
      </c>
      <c r="N1092" t="s">
        <v>1284</v>
      </c>
      <c r="O1092" t="s">
        <v>1366</v>
      </c>
    </row>
    <row r="1093" spans="1:15" x14ac:dyDescent="0.35">
      <c r="A1093">
        <v>279</v>
      </c>
      <c r="B1093" t="s">
        <v>1283</v>
      </c>
      <c r="C1093">
        <v>1</v>
      </c>
      <c r="D1093" t="s">
        <v>1220</v>
      </c>
      <c r="E1093" t="s">
        <v>517</v>
      </c>
      <c r="F1093" t="b">
        <v>1</v>
      </c>
      <c r="G1093">
        <v>0</v>
      </c>
      <c r="H1093" t="s">
        <v>1395</v>
      </c>
      <c r="I1093" s="13">
        <v>46222</v>
      </c>
      <c r="K1093">
        <v>6000000</v>
      </c>
      <c r="L1093">
        <v>10000000</v>
      </c>
      <c r="M1093">
        <v>1</v>
      </c>
      <c r="N1093" t="s">
        <v>1284</v>
      </c>
      <c r="O1093" t="s">
        <v>1366</v>
      </c>
    </row>
    <row r="1094" spans="1:15" x14ac:dyDescent="0.35">
      <c r="A1094">
        <v>279</v>
      </c>
      <c r="B1094" t="s">
        <v>1283</v>
      </c>
      <c r="C1094">
        <v>1</v>
      </c>
      <c r="D1094" t="s">
        <v>1220</v>
      </c>
      <c r="E1094" t="s">
        <v>517</v>
      </c>
      <c r="F1094" t="b">
        <v>1</v>
      </c>
      <c r="G1094">
        <v>0</v>
      </c>
      <c r="H1094" t="s">
        <v>1395</v>
      </c>
      <c r="I1094" s="13">
        <v>46224</v>
      </c>
      <c r="K1094">
        <v>0</v>
      </c>
      <c r="L1094">
        <v>0</v>
      </c>
      <c r="M1094">
        <v>1</v>
      </c>
      <c r="N1094" t="s">
        <v>1285</v>
      </c>
      <c r="O1094" t="s">
        <v>1367</v>
      </c>
    </row>
    <row r="1095" spans="1:15" x14ac:dyDescent="0.35">
      <c r="A1095">
        <v>279</v>
      </c>
      <c r="B1095" t="s">
        <v>1283</v>
      </c>
      <c r="C1095">
        <v>0</v>
      </c>
      <c r="D1095" t="s">
        <v>1220</v>
      </c>
      <c r="E1095" t="s">
        <v>517</v>
      </c>
      <c r="F1095" t="b">
        <v>0</v>
      </c>
      <c r="G1095">
        <v>0</v>
      </c>
      <c r="I1095" s="13"/>
      <c r="K1095">
        <v>0</v>
      </c>
      <c r="L1095">
        <v>0</v>
      </c>
      <c r="M1095">
        <v>1</v>
      </c>
      <c r="N1095" t="s">
        <v>1286</v>
      </c>
      <c r="O1095" t="s">
        <v>1368</v>
      </c>
    </row>
    <row r="1096" spans="1:15" x14ac:dyDescent="0.35">
      <c r="A1096">
        <v>279</v>
      </c>
      <c r="B1096" t="s">
        <v>1283</v>
      </c>
      <c r="C1096">
        <v>0</v>
      </c>
      <c r="D1096" t="s">
        <v>1220</v>
      </c>
      <c r="E1096" t="s">
        <v>517</v>
      </c>
      <c r="F1096" t="b">
        <v>0</v>
      </c>
      <c r="G1096">
        <v>1</v>
      </c>
      <c r="I1096" s="13"/>
      <c r="K1096">
        <v>0</v>
      </c>
      <c r="L1096">
        <v>0</v>
      </c>
      <c r="M1096">
        <v>1</v>
      </c>
      <c r="N1096" t="s">
        <v>1287</v>
      </c>
      <c r="O1096" t="s">
        <v>1369</v>
      </c>
    </row>
    <row r="1097" spans="1:15" x14ac:dyDescent="0.35">
      <c r="A1097">
        <v>280</v>
      </c>
      <c r="B1097" t="s">
        <v>1283</v>
      </c>
      <c r="C1097">
        <v>30</v>
      </c>
      <c r="D1097" t="s">
        <v>1220</v>
      </c>
      <c r="E1097" t="s">
        <v>1333</v>
      </c>
      <c r="F1097" t="b">
        <v>1</v>
      </c>
      <c r="G1097">
        <v>6</v>
      </c>
      <c r="H1097" t="s">
        <v>1395</v>
      </c>
      <c r="I1097" s="13">
        <v>46222</v>
      </c>
      <c r="K1097">
        <v>500000</v>
      </c>
      <c r="L1097">
        <v>1000000</v>
      </c>
      <c r="M1097">
        <v>25</v>
      </c>
      <c r="N1097" t="s">
        <v>1284</v>
      </c>
      <c r="O1097" t="s">
        <v>1366</v>
      </c>
    </row>
    <row r="1098" spans="1:15" x14ac:dyDescent="0.35">
      <c r="A1098">
        <v>280</v>
      </c>
      <c r="B1098" t="s">
        <v>1283</v>
      </c>
      <c r="C1098">
        <v>50</v>
      </c>
      <c r="D1098" t="s">
        <v>1220</v>
      </c>
      <c r="E1098" t="s">
        <v>1333</v>
      </c>
      <c r="F1098" t="b">
        <v>1</v>
      </c>
      <c r="G1098">
        <v>6</v>
      </c>
      <c r="H1098" t="s">
        <v>1395</v>
      </c>
      <c r="I1098" s="13">
        <v>46224</v>
      </c>
      <c r="K1098">
        <v>0</v>
      </c>
      <c r="L1098">
        <v>0</v>
      </c>
      <c r="M1098">
        <v>25</v>
      </c>
      <c r="N1098" t="s">
        <v>1285</v>
      </c>
      <c r="O1098" t="s">
        <v>1367</v>
      </c>
    </row>
    <row r="1099" spans="1:15" x14ac:dyDescent="0.35">
      <c r="A1099">
        <v>280</v>
      </c>
      <c r="B1099" t="s">
        <v>1283</v>
      </c>
      <c r="C1099">
        <v>0</v>
      </c>
      <c r="D1099" t="s">
        <v>1220</v>
      </c>
      <c r="E1099" t="s">
        <v>1333</v>
      </c>
      <c r="F1099" t="b">
        <v>0</v>
      </c>
      <c r="G1099">
        <v>6</v>
      </c>
      <c r="I1099" s="13"/>
      <c r="K1099">
        <v>0</v>
      </c>
      <c r="L1099">
        <v>0</v>
      </c>
      <c r="M1099">
        <v>25</v>
      </c>
      <c r="N1099" t="s">
        <v>1286</v>
      </c>
      <c r="O1099" t="s">
        <v>1368</v>
      </c>
    </row>
    <row r="1100" spans="1:15" x14ac:dyDescent="0.35">
      <c r="A1100">
        <v>280</v>
      </c>
      <c r="B1100" t="s">
        <v>1283</v>
      </c>
      <c r="C1100">
        <v>0</v>
      </c>
      <c r="D1100" t="s">
        <v>1220</v>
      </c>
      <c r="E1100" t="s">
        <v>1333</v>
      </c>
      <c r="F1100" t="b">
        <v>0</v>
      </c>
      <c r="G1100">
        <v>7</v>
      </c>
      <c r="I1100" s="13"/>
      <c r="K1100">
        <v>0</v>
      </c>
      <c r="L1100">
        <v>0</v>
      </c>
      <c r="M1100">
        <v>25</v>
      </c>
      <c r="N1100" t="s">
        <v>1287</v>
      </c>
      <c r="O1100" t="s">
        <v>1369</v>
      </c>
    </row>
    <row r="1101" spans="1:15" x14ac:dyDescent="0.35">
      <c r="A1101">
        <v>281</v>
      </c>
      <c r="B1101" t="s">
        <v>1283</v>
      </c>
      <c r="C1101">
        <v>120</v>
      </c>
      <c r="D1101" t="s">
        <v>1220</v>
      </c>
      <c r="E1101" t="s">
        <v>519</v>
      </c>
      <c r="F1101" t="b">
        <v>1</v>
      </c>
      <c r="G1101">
        <v>37</v>
      </c>
      <c r="H1101" t="s">
        <v>1395</v>
      </c>
      <c r="I1101" s="13">
        <v>46222</v>
      </c>
      <c r="K1101">
        <v>950000</v>
      </c>
      <c r="L1101">
        <v>1000000</v>
      </c>
      <c r="M1101">
        <v>150</v>
      </c>
      <c r="N1101" t="s">
        <v>1284</v>
      </c>
      <c r="O1101" t="s">
        <v>1366</v>
      </c>
    </row>
    <row r="1102" spans="1:15" x14ac:dyDescent="0.35">
      <c r="A1102">
        <v>281</v>
      </c>
      <c r="B1102" t="s">
        <v>1283</v>
      </c>
      <c r="C1102">
        <v>20</v>
      </c>
      <c r="D1102" t="s">
        <v>1220</v>
      </c>
      <c r="E1102" t="s">
        <v>519</v>
      </c>
      <c r="F1102" t="b">
        <v>1</v>
      </c>
      <c r="G1102">
        <v>37</v>
      </c>
      <c r="H1102" t="s">
        <v>1395</v>
      </c>
      <c r="I1102" s="13">
        <v>46224</v>
      </c>
      <c r="K1102">
        <v>30000000</v>
      </c>
      <c r="L1102">
        <v>99000000</v>
      </c>
      <c r="M1102">
        <v>150</v>
      </c>
      <c r="N1102" t="s">
        <v>1285</v>
      </c>
      <c r="O1102" t="s">
        <v>1367</v>
      </c>
    </row>
    <row r="1103" spans="1:15" x14ac:dyDescent="0.35">
      <c r="A1103">
        <v>281</v>
      </c>
      <c r="B1103" t="s">
        <v>1283</v>
      </c>
      <c r="C1103">
        <v>0</v>
      </c>
      <c r="D1103" t="s">
        <v>1220</v>
      </c>
      <c r="E1103" t="s">
        <v>519</v>
      </c>
      <c r="F1103" t="b">
        <v>0</v>
      </c>
      <c r="G1103">
        <v>38</v>
      </c>
      <c r="I1103" s="13"/>
      <c r="K1103">
        <v>0</v>
      </c>
      <c r="L1103">
        <v>0</v>
      </c>
      <c r="M1103">
        <v>150</v>
      </c>
      <c r="N1103" t="s">
        <v>1286</v>
      </c>
      <c r="O1103" t="s">
        <v>1368</v>
      </c>
    </row>
    <row r="1104" spans="1:15" x14ac:dyDescent="0.35">
      <c r="A1104">
        <v>281</v>
      </c>
      <c r="B1104" t="s">
        <v>1283</v>
      </c>
      <c r="C1104">
        <v>0</v>
      </c>
      <c r="D1104" t="s">
        <v>1220</v>
      </c>
      <c r="E1104" t="s">
        <v>519</v>
      </c>
      <c r="F1104" t="b">
        <v>0</v>
      </c>
      <c r="G1104">
        <v>38</v>
      </c>
      <c r="I1104" s="13"/>
      <c r="K1104">
        <v>0</v>
      </c>
      <c r="L1104">
        <v>0</v>
      </c>
      <c r="M1104">
        <v>150</v>
      </c>
      <c r="N1104" t="s">
        <v>1287</v>
      </c>
      <c r="O1104" t="s">
        <v>1369</v>
      </c>
    </row>
    <row r="1105" spans="1:15" x14ac:dyDescent="0.35">
      <c r="A1105">
        <v>282</v>
      </c>
      <c r="B1105" t="s">
        <v>266</v>
      </c>
      <c r="C1105">
        <v>0</v>
      </c>
      <c r="D1105" t="s">
        <v>1220</v>
      </c>
      <c r="E1105" t="s">
        <v>1334</v>
      </c>
      <c r="F1105" t="b">
        <v>1</v>
      </c>
      <c r="G1105">
        <v>1</v>
      </c>
      <c r="H1105" t="s">
        <v>1381</v>
      </c>
      <c r="I1105" s="13">
        <v>46219</v>
      </c>
      <c r="K1105">
        <v>0</v>
      </c>
      <c r="L1105">
        <v>0</v>
      </c>
      <c r="M1105">
        <v>1</v>
      </c>
      <c r="N1105" t="s">
        <v>1319</v>
      </c>
      <c r="O1105" t="s">
        <v>1367</v>
      </c>
    </row>
    <row r="1106" spans="1:15" x14ac:dyDescent="0.35">
      <c r="A1106">
        <v>283</v>
      </c>
      <c r="B1106" t="s">
        <v>266</v>
      </c>
      <c r="C1106">
        <v>0</v>
      </c>
      <c r="D1106" t="s">
        <v>1220</v>
      </c>
      <c r="E1106" t="s">
        <v>521</v>
      </c>
      <c r="F1106" t="b">
        <v>0</v>
      </c>
      <c r="G1106">
        <v>1</v>
      </c>
      <c r="I1106" s="13"/>
      <c r="K1106">
        <v>0</v>
      </c>
      <c r="L1106">
        <v>0</v>
      </c>
      <c r="M1106">
        <v>1</v>
      </c>
      <c r="N1106" t="s">
        <v>1319</v>
      </c>
      <c r="O1106" t="s">
        <v>1367</v>
      </c>
    </row>
    <row r="1107" spans="1:15" x14ac:dyDescent="0.35">
      <c r="A1107">
        <v>284</v>
      </c>
      <c r="B1107" t="s">
        <v>266</v>
      </c>
      <c r="C1107">
        <v>0</v>
      </c>
      <c r="D1107" t="s">
        <v>1220</v>
      </c>
      <c r="E1107" t="s">
        <v>522</v>
      </c>
      <c r="F1107" t="b">
        <v>0</v>
      </c>
      <c r="G1107">
        <v>3</v>
      </c>
      <c r="I1107" s="13"/>
      <c r="K1107">
        <v>0</v>
      </c>
      <c r="L1107">
        <v>0</v>
      </c>
      <c r="M1107">
        <v>5</v>
      </c>
      <c r="N1107" t="s">
        <v>1285</v>
      </c>
      <c r="O1107" t="s">
        <v>1367</v>
      </c>
    </row>
    <row r="1108" spans="1:15" x14ac:dyDescent="0.35">
      <c r="A1108">
        <v>284</v>
      </c>
      <c r="B1108" t="s">
        <v>266</v>
      </c>
      <c r="C1108">
        <v>0</v>
      </c>
      <c r="D1108" t="s">
        <v>1220</v>
      </c>
      <c r="E1108" t="s">
        <v>522</v>
      </c>
      <c r="F1108" t="b">
        <v>0</v>
      </c>
      <c r="G1108">
        <v>1</v>
      </c>
      <c r="I1108" s="13"/>
      <c r="K1108">
        <v>0</v>
      </c>
      <c r="L1108">
        <v>0</v>
      </c>
      <c r="M1108">
        <v>5</v>
      </c>
      <c r="N1108" t="s">
        <v>1320</v>
      </c>
      <c r="O1108" t="s">
        <v>1368</v>
      </c>
    </row>
    <row r="1109" spans="1:15" x14ac:dyDescent="0.35">
      <c r="A1109">
        <v>284</v>
      </c>
      <c r="B1109" t="s">
        <v>266</v>
      </c>
      <c r="C1109">
        <v>1848000000</v>
      </c>
      <c r="D1109" t="s">
        <v>1220</v>
      </c>
      <c r="E1109" t="s">
        <v>522</v>
      </c>
      <c r="F1109" t="b">
        <v>1</v>
      </c>
      <c r="G1109">
        <v>2</v>
      </c>
      <c r="H1109" t="s">
        <v>1381</v>
      </c>
      <c r="I1109" s="13">
        <v>46219</v>
      </c>
      <c r="K1109">
        <v>0</v>
      </c>
      <c r="L1109">
        <v>0</v>
      </c>
      <c r="M1109">
        <v>5</v>
      </c>
      <c r="N1109" t="s">
        <v>1319</v>
      </c>
      <c r="O1109" t="s">
        <v>1367</v>
      </c>
    </row>
    <row r="1110" spans="1:15" x14ac:dyDescent="0.35">
      <c r="A1110">
        <v>284</v>
      </c>
      <c r="B1110" t="s">
        <v>266</v>
      </c>
      <c r="C1110">
        <v>0</v>
      </c>
      <c r="D1110" t="s">
        <v>1220</v>
      </c>
      <c r="E1110" t="s">
        <v>522</v>
      </c>
      <c r="F1110" t="b">
        <v>0</v>
      </c>
      <c r="G1110">
        <v>1</v>
      </c>
      <c r="I1110" s="13"/>
      <c r="K1110">
        <v>0</v>
      </c>
      <c r="L1110">
        <v>0</v>
      </c>
      <c r="M1110">
        <v>5</v>
      </c>
      <c r="N1110" t="s">
        <v>1321</v>
      </c>
      <c r="O1110" t="s">
        <v>1369</v>
      </c>
    </row>
    <row r="1111" spans="1:15" x14ac:dyDescent="0.35">
      <c r="A1111">
        <v>285</v>
      </c>
      <c r="B1111" t="s">
        <v>266</v>
      </c>
      <c r="C1111">
        <v>2400000000</v>
      </c>
      <c r="D1111" t="s">
        <v>1220</v>
      </c>
      <c r="E1111" t="s">
        <v>1335</v>
      </c>
      <c r="F1111" t="b">
        <v>1</v>
      </c>
      <c r="G1111">
        <v>1</v>
      </c>
      <c r="H1111" t="s">
        <v>1381</v>
      </c>
      <c r="I1111" s="13">
        <v>46219</v>
      </c>
      <c r="K1111">
        <v>0</v>
      </c>
      <c r="L1111">
        <v>0</v>
      </c>
      <c r="M1111">
        <v>1</v>
      </c>
      <c r="N1111" t="s">
        <v>1319</v>
      </c>
      <c r="O1111" t="s">
        <v>1367</v>
      </c>
    </row>
    <row r="1112" spans="1:15" x14ac:dyDescent="0.35">
      <c r="A1112">
        <v>286</v>
      </c>
      <c r="B1112" t="s">
        <v>266</v>
      </c>
      <c r="C1112">
        <v>0</v>
      </c>
      <c r="D1112" t="s">
        <v>1220</v>
      </c>
      <c r="E1112" t="s">
        <v>523</v>
      </c>
      <c r="F1112" t="b">
        <v>0</v>
      </c>
      <c r="G1112">
        <v>1</v>
      </c>
      <c r="I1112" s="13"/>
      <c r="K1112">
        <v>0</v>
      </c>
      <c r="L1112">
        <v>0</v>
      </c>
      <c r="M1112">
        <v>1</v>
      </c>
      <c r="N1112" t="s">
        <v>1319</v>
      </c>
      <c r="O1112" t="s">
        <v>1367</v>
      </c>
    </row>
    <row r="1113" spans="1:15" x14ac:dyDescent="0.35">
      <c r="A1113">
        <v>287</v>
      </c>
      <c r="B1113" t="s">
        <v>266</v>
      </c>
      <c r="C1113">
        <v>0</v>
      </c>
      <c r="D1113" t="s">
        <v>1220</v>
      </c>
      <c r="E1113" t="s">
        <v>524</v>
      </c>
      <c r="F1113" t="b">
        <v>0</v>
      </c>
      <c r="G1113">
        <v>1</v>
      </c>
      <c r="I1113" s="13"/>
      <c r="K1113">
        <v>0</v>
      </c>
      <c r="L1113">
        <v>0</v>
      </c>
      <c r="M1113">
        <v>1</v>
      </c>
      <c r="N1113" t="s">
        <v>1319</v>
      </c>
      <c r="O1113" t="s">
        <v>1367</v>
      </c>
    </row>
    <row r="1114" spans="1:15" x14ac:dyDescent="0.35">
      <c r="A1114">
        <v>288</v>
      </c>
      <c r="B1114" t="s">
        <v>1288</v>
      </c>
      <c r="C1114">
        <v>0</v>
      </c>
      <c r="D1114" t="s">
        <v>1220</v>
      </c>
      <c r="E1114" t="s">
        <v>1318</v>
      </c>
      <c r="F1114" t="b">
        <v>0</v>
      </c>
      <c r="G1114">
        <v>30</v>
      </c>
      <c r="I1114" s="13"/>
      <c r="K1114">
        <v>0</v>
      </c>
      <c r="L1114">
        <v>0</v>
      </c>
      <c r="M1114">
        <v>120</v>
      </c>
      <c r="N1114" t="s">
        <v>1284</v>
      </c>
      <c r="O1114" t="s">
        <v>1366</v>
      </c>
    </row>
    <row r="1115" spans="1:15" x14ac:dyDescent="0.35">
      <c r="A1115">
        <v>288</v>
      </c>
      <c r="B1115" t="s">
        <v>1288</v>
      </c>
      <c r="C1115">
        <v>0</v>
      </c>
      <c r="D1115" t="s">
        <v>1220</v>
      </c>
      <c r="E1115" t="s">
        <v>1318</v>
      </c>
      <c r="F1115" t="b">
        <v>1</v>
      </c>
      <c r="G1115">
        <v>30</v>
      </c>
      <c r="H1115" t="s">
        <v>1385</v>
      </c>
      <c r="I1115" s="13">
        <v>46220</v>
      </c>
      <c r="K1115">
        <v>0</v>
      </c>
      <c r="L1115">
        <v>0</v>
      </c>
      <c r="M1115">
        <v>120</v>
      </c>
      <c r="N1115" t="s">
        <v>1285</v>
      </c>
      <c r="O1115" t="s">
        <v>1367</v>
      </c>
    </row>
    <row r="1116" spans="1:15" x14ac:dyDescent="0.35">
      <c r="A1116">
        <v>288</v>
      </c>
      <c r="B1116" t="s">
        <v>1288</v>
      </c>
      <c r="C1116">
        <v>0</v>
      </c>
      <c r="D1116" t="s">
        <v>1220</v>
      </c>
      <c r="E1116" t="s">
        <v>1318</v>
      </c>
      <c r="F1116" t="b">
        <v>0</v>
      </c>
      <c r="G1116">
        <v>30</v>
      </c>
      <c r="I1116" s="13"/>
      <c r="K1116">
        <v>0</v>
      </c>
      <c r="L1116">
        <v>0</v>
      </c>
      <c r="M1116">
        <v>120</v>
      </c>
      <c r="N1116" t="s">
        <v>1286</v>
      </c>
      <c r="O1116" t="s">
        <v>1368</v>
      </c>
    </row>
    <row r="1117" spans="1:15" x14ac:dyDescent="0.35">
      <c r="A1117">
        <v>288</v>
      </c>
      <c r="B1117" t="s">
        <v>1288</v>
      </c>
      <c r="C1117">
        <v>0</v>
      </c>
      <c r="D1117" t="s">
        <v>1220</v>
      </c>
      <c r="E1117" t="s">
        <v>1318</v>
      </c>
      <c r="F1117" t="b">
        <v>0</v>
      </c>
      <c r="G1117">
        <v>30</v>
      </c>
      <c r="I1117" s="13"/>
      <c r="K1117">
        <v>0</v>
      </c>
      <c r="L1117">
        <v>0</v>
      </c>
      <c r="M1117">
        <v>120</v>
      </c>
      <c r="N1117" t="s">
        <v>1287</v>
      </c>
      <c r="O1117" t="s">
        <v>1369</v>
      </c>
    </row>
    <row r="1118" spans="1:15" x14ac:dyDescent="0.35">
      <c r="A1118">
        <v>289</v>
      </c>
      <c r="B1118" t="s">
        <v>1382</v>
      </c>
      <c r="C1118">
        <v>0</v>
      </c>
      <c r="D1118" t="s">
        <v>1220</v>
      </c>
      <c r="E1118" t="s">
        <v>525</v>
      </c>
      <c r="F1118" t="b">
        <v>1</v>
      </c>
      <c r="G1118">
        <v>0</v>
      </c>
      <c r="H1118" t="s">
        <v>1385</v>
      </c>
      <c r="I1118" s="13">
        <v>46139</v>
      </c>
      <c r="K1118">
        <v>0</v>
      </c>
      <c r="L1118">
        <v>0</v>
      </c>
      <c r="M1118">
        <v>1</v>
      </c>
      <c r="N1118" t="s">
        <v>1284</v>
      </c>
      <c r="O1118" t="s">
        <v>1366</v>
      </c>
    </row>
    <row r="1119" spans="1:15" x14ac:dyDescent="0.35">
      <c r="A1119">
        <v>289</v>
      </c>
      <c r="B1119" t="s">
        <v>1382</v>
      </c>
      <c r="C1119">
        <v>0</v>
      </c>
      <c r="D1119" t="s">
        <v>1220</v>
      </c>
      <c r="E1119" t="s">
        <v>525</v>
      </c>
      <c r="F1119" t="b">
        <v>1</v>
      </c>
      <c r="G1119">
        <v>0</v>
      </c>
      <c r="H1119" t="s">
        <v>1385</v>
      </c>
      <c r="I1119" s="13">
        <v>46219</v>
      </c>
      <c r="K1119">
        <v>0</v>
      </c>
      <c r="L1119">
        <v>0</v>
      </c>
      <c r="M1119">
        <v>1</v>
      </c>
      <c r="N1119" t="s">
        <v>1285</v>
      </c>
      <c r="O1119" t="s">
        <v>1367</v>
      </c>
    </row>
    <row r="1120" spans="1:15" x14ac:dyDescent="0.35">
      <c r="A1120">
        <v>289</v>
      </c>
      <c r="B1120" t="s">
        <v>1382</v>
      </c>
      <c r="C1120">
        <v>0</v>
      </c>
      <c r="D1120" t="s">
        <v>1220</v>
      </c>
      <c r="E1120" t="s">
        <v>525</v>
      </c>
      <c r="F1120" t="b">
        <v>0</v>
      </c>
      <c r="G1120">
        <v>0</v>
      </c>
      <c r="I1120" s="13"/>
      <c r="K1120">
        <v>0</v>
      </c>
      <c r="L1120">
        <v>0</v>
      </c>
      <c r="M1120">
        <v>1</v>
      </c>
      <c r="N1120" t="s">
        <v>1286</v>
      </c>
      <c r="O1120" t="s">
        <v>1368</v>
      </c>
    </row>
    <row r="1121" spans="1:15" x14ac:dyDescent="0.35">
      <c r="A1121">
        <v>289</v>
      </c>
      <c r="B1121" t="s">
        <v>1382</v>
      </c>
      <c r="C1121">
        <v>0</v>
      </c>
      <c r="D1121" t="s">
        <v>1220</v>
      </c>
      <c r="E1121" t="s">
        <v>525</v>
      </c>
      <c r="F1121" t="b">
        <v>0</v>
      </c>
      <c r="G1121">
        <v>1</v>
      </c>
      <c r="I1121" s="13"/>
      <c r="K1121">
        <v>0</v>
      </c>
      <c r="L1121">
        <v>0</v>
      </c>
      <c r="M1121">
        <v>1</v>
      </c>
      <c r="N1121" t="s">
        <v>1287</v>
      </c>
      <c r="O1121" t="s">
        <v>1369</v>
      </c>
    </row>
    <row r="1122" spans="1:15" x14ac:dyDescent="0.35">
      <c r="A1122">
        <v>290</v>
      </c>
      <c r="B1122" t="s">
        <v>1382</v>
      </c>
      <c r="C1122">
        <v>0</v>
      </c>
      <c r="D1122" t="s">
        <v>1220</v>
      </c>
      <c r="E1122" t="s">
        <v>526</v>
      </c>
      <c r="F1122" t="b">
        <v>1</v>
      </c>
      <c r="G1122">
        <v>18750</v>
      </c>
      <c r="H1122" t="s">
        <v>1381</v>
      </c>
      <c r="I1122" s="13">
        <v>46139</v>
      </c>
      <c r="K1122">
        <v>0</v>
      </c>
      <c r="L1122">
        <v>0</v>
      </c>
      <c r="M1122">
        <v>75000</v>
      </c>
      <c r="N1122" t="s">
        <v>1284</v>
      </c>
      <c r="O1122" t="s">
        <v>1366</v>
      </c>
    </row>
    <row r="1123" spans="1:15" x14ac:dyDescent="0.35">
      <c r="A1123">
        <v>290</v>
      </c>
      <c r="B1123" t="s">
        <v>1382</v>
      </c>
      <c r="C1123">
        <v>0</v>
      </c>
      <c r="D1123" t="s">
        <v>1220</v>
      </c>
      <c r="E1123" t="s">
        <v>526</v>
      </c>
      <c r="F1123" t="b">
        <v>1</v>
      </c>
      <c r="G1123">
        <v>18750</v>
      </c>
      <c r="H1123" t="s">
        <v>1385</v>
      </c>
      <c r="I1123" s="13">
        <v>46219</v>
      </c>
      <c r="K1123">
        <v>0</v>
      </c>
      <c r="L1123">
        <v>0</v>
      </c>
      <c r="M1123">
        <v>75000</v>
      </c>
      <c r="N1123" t="s">
        <v>1285</v>
      </c>
      <c r="O1123" t="s">
        <v>1367</v>
      </c>
    </row>
    <row r="1124" spans="1:15" x14ac:dyDescent="0.35">
      <c r="A1124">
        <v>290</v>
      </c>
      <c r="B1124" t="s">
        <v>1382</v>
      </c>
      <c r="C1124">
        <v>0</v>
      </c>
      <c r="D1124" t="s">
        <v>1220</v>
      </c>
      <c r="E1124" t="s">
        <v>526</v>
      </c>
      <c r="F1124" t="b">
        <v>0</v>
      </c>
      <c r="G1124">
        <v>18750</v>
      </c>
      <c r="I1124" s="13"/>
      <c r="K1124">
        <v>0</v>
      </c>
      <c r="L1124">
        <v>0</v>
      </c>
      <c r="M1124">
        <v>75000</v>
      </c>
      <c r="N1124" t="s">
        <v>1286</v>
      </c>
      <c r="O1124" t="s">
        <v>1368</v>
      </c>
    </row>
    <row r="1125" spans="1:15" x14ac:dyDescent="0.35">
      <c r="A1125">
        <v>290</v>
      </c>
      <c r="B1125" t="s">
        <v>1382</v>
      </c>
      <c r="C1125">
        <v>0</v>
      </c>
      <c r="D1125" t="s">
        <v>1220</v>
      </c>
      <c r="E1125" t="s">
        <v>526</v>
      </c>
      <c r="F1125" t="b">
        <v>0</v>
      </c>
      <c r="G1125">
        <v>18750</v>
      </c>
      <c r="I1125" s="13"/>
      <c r="K1125">
        <v>0</v>
      </c>
      <c r="L1125">
        <v>0</v>
      </c>
      <c r="M1125">
        <v>75000</v>
      </c>
      <c r="N1125" t="s">
        <v>1287</v>
      </c>
      <c r="O1125" t="s">
        <v>1369</v>
      </c>
    </row>
    <row r="1126" spans="1:15" x14ac:dyDescent="0.35">
      <c r="A1126">
        <v>291</v>
      </c>
      <c r="B1126" t="s">
        <v>1382</v>
      </c>
      <c r="C1126">
        <v>0</v>
      </c>
      <c r="D1126" t="s">
        <v>1220</v>
      </c>
      <c r="E1126" t="s">
        <v>527</v>
      </c>
      <c r="F1126" t="b">
        <v>0</v>
      </c>
      <c r="G1126">
        <v>2</v>
      </c>
      <c r="I1126" s="13"/>
      <c r="K1126">
        <v>0</v>
      </c>
      <c r="L1126">
        <v>0</v>
      </c>
      <c r="M1126">
        <v>6</v>
      </c>
      <c r="N1126" t="s">
        <v>1287</v>
      </c>
      <c r="O1126" t="s">
        <v>1369</v>
      </c>
    </row>
    <row r="1127" spans="1:15" x14ac:dyDescent="0.35">
      <c r="A1127">
        <v>291</v>
      </c>
      <c r="B1127" t="s">
        <v>1382</v>
      </c>
      <c r="C1127">
        <v>0</v>
      </c>
      <c r="D1127" t="s">
        <v>1220</v>
      </c>
      <c r="E1127" t="s">
        <v>527</v>
      </c>
      <c r="F1127" t="b">
        <v>1</v>
      </c>
      <c r="G1127">
        <v>1</v>
      </c>
      <c r="H1127" t="s">
        <v>1381</v>
      </c>
      <c r="I1127" s="13">
        <v>46139</v>
      </c>
      <c r="K1127">
        <v>0</v>
      </c>
      <c r="L1127">
        <v>0</v>
      </c>
      <c r="M1127">
        <v>6</v>
      </c>
      <c r="N1127" t="s">
        <v>1284</v>
      </c>
      <c r="O1127" t="s">
        <v>1366</v>
      </c>
    </row>
    <row r="1128" spans="1:15" x14ac:dyDescent="0.35">
      <c r="A1128">
        <v>291</v>
      </c>
      <c r="B1128" t="s">
        <v>1382</v>
      </c>
      <c r="C1128">
        <v>0</v>
      </c>
      <c r="D1128" t="s">
        <v>1220</v>
      </c>
      <c r="E1128" t="s">
        <v>527</v>
      </c>
      <c r="F1128" t="b">
        <v>1</v>
      </c>
      <c r="G1128">
        <v>1</v>
      </c>
      <c r="H1128" t="s">
        <v>1385</v>
      </c>
      <c r="I1128" s="13">
        <v>46219</v>
      </c>
      <c r="K1128">
        <v>0</v>
      </c>
      <c r="L1128">
        <v>0</v>
      </c>
      <c r="M1128">
        <v>6</v>
      </c>
      <c r="N1128" t="s">
        <v>1285</v>
      </c>
      <c r="O1128" t="s">
        <v>1367</v>
      </c>
    </row>
    <row r="1129" spans="1:15" x14ac:dyDescent="0.35">
      <c r="A1129">
        <v>291</v>
      </c>
      <c r="B1129" t="s">
        <v>1382</v>
      </c>
      <c r="C1129">
        <v>0</v>
      </c>
      <c r="D1129" t="s">
        <v>1220</v>
      </c>
      <c r="E1129" t="s">
        <v>527</v>
      </c>
      <c r="F1129" t="b">
        <v>0</v>
      </c>
      <c r="G1129">
        <v>2</v>
      </c>
      <c r="I1129" s="13"/>
      <c r="K1129">
        <v>0</v>
      </c>
      <c r="L1129">
        <v>0</v>
      </c>
      <c r="M1129">
        <v>6</v>
      </c>
      <c r="N1129" t="s">
        <v>1286</v>
      </c>
      <c r="O1129" t="s">
        <v>1368</v>
      </c>
    </row>
    <row r="1130" spans="1:15" x14ac:dyDescent="0.35">
      <c r="A1130">
        <v>293</v>
      </c>
      <c r="B1130" t="s">
        <v>1382</v>
      </c>
      <c r="C1130">
        <v>0</v>
      </c>
      <c r="D1130" t="s">
        <v>1220</v>
      </c>
      <c r="E1130" t="s">
        <v>529</v>
      </c>
      <c r="F1130" t="b">
        <v>1</v>
      </c>
      <c r="G1130">
        <v>3</v>
      </c>
      <c r="H1130" t="s">
        <v>1385</v>
      </c>
      <c r="I1130" s="13">
        <v>46139</v>
      </c>
      <c r="K1130">
        <v>0</v>
      </c>
      <c r="L1130">
        <v>0</v>
      </c>
      <c r="M1130">
        <v>13</v>
      </c>
      <c r="N1130" t="s">
        <v>1284</v>
      </c>
      <c r="O1130" t="s">
        <v>1366</v>
      </c>
    </row>
    <row r="1131" spans="1:15" x14ac:dyDescent="0.35">
      <c r="A1131">
        <v>293</v>
      </c>
      <c r="B1131" t="s">
        <v>1382</v>
      </c>
      <c r="C1131">
        <v>0</v>
      </c>
      <c r="D1131" t="s">
        <v>1220</v>
      </c>
      <c r="E1131" t="s">
        <v>529</v>
      </c>
      <c r="F1131" t="b">
        <v>1</v>
      </c>
      <c r="G1131">
        <v>3</v>
      </c>
      <c r="H1131" t="s">
        <v>1381</v>
      </c>
      <c r="I1131" s="13">
        <v>46219</v>
      </c>
      <c r="K1131">
        <v>0</v>
      </c>
      <c r="L1131">
        <v>0</v>
      </c>
      <c r="M1131">
        <v>13</v>
      </c>
      <c r="N1131" t="s">
        <v>1285</v>
      </c>
      <c r="O1131" t="s">
        <v>1367</v>
      </c>
    </row>
    <row r="1132" spans="1:15" x14ac:dyDescent="0.35">
      <c r="A1132">
        <v>293</v>
      </c>
      <c r="B1132" t="s">
        <v>1382</v>
      </c>
      <c r="C1132">
        <v>0</v>
      </c>
      <c r="D1132" t="s">
        <v>1220</v>
      </c>
      <c r="E1132" t="s">
        <v>529</v>
      </c>
      <c r="F1132" t="b">
        <v>0</v>
      </c>
      <c r="G1132">
        <v>3</v>
      </c>
      <c r="I1132" s="13"/>
      <c r="K1132">
        <v>0</v>
      </c>
      <c r="L1132">
        <v>0</v>
      </c>
      <c r="M1132">
        <v>13</v>
      </c>
      <c r="N1132" t="s">
        <v>1286</v>
      </c>
      <c r="O1132" t="s">
        <v>1368</v>
      </c>
    </row>
    <row r="1133" spans="1:15" x14ac:dyDescent="0.35">
      <c r="A1133">
        <v>293</v>
      </c>
      <c r="B1133" t="s">
        <v>1382</v>
      </c>
      <c r="C1133">
        <v>0</v>
      </c>
      <c r="D1133" t="s">
        <v>1220</v>
      </c>
      <c r="E1133" t="s">
        <v>529</v>
      </c>
      <c r="F1133" t="b">
        <v>0</v>
      </c>
      <c r="G1133">
        <v>4</v>
      </c>
      <c r="I1133" s="13"/>
      <c r="K1133">
        <v>0</v>
      </c>
      <c r="L1133">
        <v>0</v>
      </c>
      <c r="M1133">
        <v>13</v>
      </c>
      <c r="N1133" t="s">
        <v>1287</v>
      </c>
      <c r="O1133" t="s">
        <v>1369</v>
      </c>
    </row>
    <row r="1134" spans="1:15" x14ac:dyDescent="0.35">
      <c r="A1134">
        <v>294</v>
      </c>
      <c r="B1134" t="s">
        <v>1382</v>
      </c>
      <c r="C1134">
        <v>1</v>
      </c>
      <c r="D1134" t="s">
        <v>1220</v>
      </c>
      <c r="E1134" t="s">
        <v>530</v>
      </c>
      <c r="F1134" t="b">
        <v>1</v>
      </c>
      <c r="G1134">
        <v>3</v>
      </c>
      <c r="H1134" t="s">
        <v>1381</v>
      </c>
      <c r="I1134" s="13">
        <v>46132</v>
      </c>
      <c r="K1134">
        <v>0</v>
      </c>
      <c r="L1134">
        <v>0</v>
      </c>
      <c r="M1134">
        <v>13</v>
      </c>
      <c r="N1134" t="s">
        <v>1284</v>
      </c>
      <c r="O1134" t="s">
        <v>1366</v>
      </c>
    </row>
    <row r="1135" spans="1:15" x14ac:dyDescent="0.35">
      <c r="A1135">
        <v>294</v>
      </c>
      <c r="B1135" t="s">
        <v>1382</v>
      </c>
      <c r="C1135">
        <v>4</v>
      </c>
      <c r="D1135" t="s">
        <v>1220</v>
      </c>
      <c r="E1135" t="s">
        <v>530</v>
      </c>
      <c r="F1135" t="b">
        <v>1</v>
      </c>
      <c r="G1135">
        <v>3</v>
      </c>
      <c r="H1135" t="s">
        <v>1381</v>
      </c>
      <c r="I1135" s="13">
        <v>46219</v>
      </c>
      <c r="K1135">
        <v>0</v>
      </c>
      <c r="L1135">
        <v>0</v>
      </c>
      <c r="M1135">
        <v>13</v>
      </c>
      <c r="N1135" t="s">
        <v>1285</v>
      </c>
      <c r="O1135" t="s">
        <v>1367</v>
      </c>
    </row>
    <row r="1136" spans="1:15" x14ac:dyDescent="0.35">
      <c r="A1136">
        <v>294</v>
      </c>
      <c r="B1136" t="s">
        <v>1382</v>
      </c>
      <c r="C1136">
        <v>0</v>
      </c>
      <c r="D1136" t="s">
        <v>1220</v>
      </c>
      <c r="E1136" t="s">
        <v>530</v>
      </c>
      <c r="F1136" t="b">
        <v>0</v>
      </c>
      <c r="G1136">
        <v>3</v>
      </c>
      <c r="I1136" s="13"/>
      <c r="K1136">
        <v>0</v>
      </c>
      <c r="L1136">
        <v>0</v>
      </c>
      <c r="M1136">
        <v>13</v>
      </c>
      <c r="N1136" t="s">
        <v>1286</v>
      </c>
      <c r="O1136" t="s">
        <v>1368</v>
      </c>
    </row>
    <row r="1137" spans="1:15" x14ac:dyDescent="0.35">
      <c r="A1137">
        <v>294</v>
      </c>
      <c r="B1137" t="s">
        <v>1382</v>
      </c>
      <c r="C1137">
        <v>0</v>
      </c>
      <c r="D1137" t="s">
        <v>1220</v>
      </c>
      <c r="E1137" t="s">
        <v>530</v>
      </c>
      <c r="F1137" t="b">
        <v>0</v>
      </c>
      <c r="G1137">
        <v>4</v>
      </c>
      <c r="I1137" s="13"/>
      <c r="K1137">
        <v>0</v>
      </c>
      <c r="L1137">
        <v>0</v>
      </c>
      <c r="M1137">
        <v>13</v>
      </c>
      <c r="N1137" t="s">
        <v>1287</v>
      </c>
      <c r="O1137" t="s">
        <v>1369</v>
      </c>
    </row>
    <row r="1138" spans="1:15" x14ac:dyDescent="0.35">
      <c r="A1138">
        <v>295</v>
      </c>
      <c r="B1138" t="s">
        <v>1382</v>
      </c>
      <c r="C1138">
        <v>0</v>
      </c>
      <c r="D1138" t="s">
        <v>1220</v>
      </c>
      <c r="E1138" t="s">
        <v>531</v>
      </c>
      <c r="F1138" t="b">
        <v>1</v>
      </c>
      <c r="G1138">
        <v>0</v>
      </c>
      <c r="H1138" t="s">
        <v>1381</v>
      </c>
      <c r="I1138" s="13">
        <v>46139</v>
      </c>
      <c r="K1138">
        <v>0</v>
      </c>
      <c r="L1138">
        <v>0</v>
      </c>
      <c r="M1138">
        <v>1</v>
      </c>
      <c r="N1138" t="s">
        <v>1284</v>
      </c>
      <c r="O1138" t="s">
        <v>1366</v>
      </c>
    </row>
    <row r="1139" spans="1:15" x14ac:dyDescent="0.35">
      <c r="A1139">
        <v>295</v>
      </c>
      <c r="B1139" t="s">
        <v>1382</v>
      </c>
      <c r="C1139">
        <v>0</v>
      </c>
      <c r="D1139" t="s">
        <v>1220</v>
      </c>
      <c r="E1139" t="s">
        <v>531</v>
      </c>
      <c r="F1139" t="b">
        <v>1</v>
      </c>
      <c r="G1139">
        <v>0</v>
      </c>
      <c r="H1139" t="s">
        <v>1381</v>
      </c>
      <c r="I1139" s="13">
        <v>46219</v>
      </c>
      <c r="K1139">
        <v>0</v>
      </c>
      <c r="L1139">
        <v>0</v>
      </c>
      <c r="M1139">
        <v>1</v>
      </c>
      <c r="N1139" t="s">
        <v>1285</v>
      </c>
      <c r="O1139" t="s">
        <v>1367</v>
      </c>
    </row>
    <row r="1140" spans="1:15" x14ac:dyDescent="0.35">
      <c r="A1140">
        <v>295</v>
      </c>
      <c r="B1140" t="s">
        <v>1382</v>
      </c>
      <c r="C1140">
        <v>0</v>
      </c>
      <c r="D1140" t="s">
        <v>1220</v>
      </c>
      <c r="E1140" t="s">
        <v>531</v>
      </c>
      <c r="F1140" t="b">
        <v>0</v>
      </c>
      <c r="G1140">
        <v>0</v>
      </c>
      <c r="I1140" s="13"/>
      <c r="K1140">
        <v>0</v>
      </c>
      <c r="L1140">
        <v>0</v>
      </c>
      <c r="M1140">
        <v>1</v>
      </c>
      <c r="N1140" t="s">
        <v>1286</v>
      </c>
      <c r="O1140" t="s">
        <v>1368</v>
      </c>
    </row>
    <row r="1141" spans="1:15" x14ac:dyDescent="0.35">
      <c r="A1141">
        <v>295</v>
      </c>
      <c r="B1141" t="s">
        <v>1382</v>
      </c>
      <c r="C1141">
        <v>0</v>
      </c>
      <c r="D1141" t="s">
        <v>1220</v>
      </c>
      <c r="E1141" t="s">
        <v>531</v>
      </c>
      <c r="F1141" t="b">
        <v>0</v>
      </c>
      <c r="G1141">
        <v>1</v>
      </c>
      <c r="I1141" s="13"/>
      <c r="K1141">
        <v>0</v>
      </c>
      <c r="L1141">
        <v>0</v>
      </c>
      <c r="M1141">
        <v>1</v>
      </c>
      <c r="N1141" t="s">
        <v>1287</v>
      </c>
      <c r="O1141" t="s">
        <v>1369</v>
      </c>
    </row>
    <row r="1142" spans="1:15" x14ac:dyDescent="0.35">
      <c r="A1142">
        <v>297</v>
      </c>
      <c r="B1142" t="s">
        <v>1382</v>
      </c>
      <c r="C1142">
        <v>0</v>
      </c>
      <c r="D1142" t="s">
        <v>1220</v>
      </c>
      <c r="E1142" t="s">
        <v>533</v>
      </c>
      <c r="F1142" t="b">
        <v>1</v>
      </c>
      <c r="G1142">
        <v>0</v>
      </c>
      <c r="H1142" t="s">
        <v>1381</v>
      </c>
      <c r="I1142" s="13">
        <v>46139</v>
      </c>
      <c r="K1142">
        <v>0</v>
      </c>
      <c r="L1142">
        <v>0</v>
      </c>
      <c r="M1142">
        <v>1</v>
      </c>
      <c r="N1142" t="s">
        <v>1284</v>
      </c>
      <c r="O1142" t="s">
        <v>1366</v>
      </c>
    </row>
    <row r="1143" spans="1:15" x14ac:dyDescent="0.35">
      <c r="A1143">
        <v>297</v>
      </c>
      <c r="B1143" t="s">
        <v>1382</v>
      </c>
      <c r="C1143">
        <v>0</v>
      </c>
      <c r="D1143" t="s">
        <v>1220</v>
      </c>
      <c r="E1143" t="s">
        <v>533</v>
      </c>
      <c r="F1143" t="b">
        <v>1</v>
      </c>
      <c r="G1143">
        <v>0</v>
      </c>
      <c r="H1143" t="s">
        <v>1381</v>
      </c>
      <c r="I1143" s="13">
        <v>46219</v>
      </c>
      <c r="K1143">
        <v>0</v>
      </c>
      <c r="L1143">
        <v>0</v>
      </c>
      <c r="M1143">
        <v>1</v>
      </c>
      <c r="N1143" t="s">
        <v>1285</v>
      </c>
      <c r="O1143" t="s">
        <v>1367</v>
      </c>
    </row>
    <row r="1144" spans="1:15" x14ac:dyDescent="0.35">
      <c r="A1144">
        <v>297</v>
      </c>
      <c r="B1144" t="s">
        <v>1382</v>
      </c>
      <c r="C1144">
        <v>0</v>
      </c>
      <c r="D1144" t="s">
        <v>1220</v>
      </c>
      <c r="E1144" t="s">
        <v>533</v>
      </c>
      <c r="F1144" t="b">
        <v>0</v>
      </c>
      <c r="G1144">
        <v>0</v>
      </c>
      <c r="I1144" s="13"/>
      <c r="K1144">
        <v>0</v>
      </c>
      <c r="L1144">
        <v>0</v>
      </c>
      <c r="M1144">
        <v>1</v>
      </c>
      <c r="N1144" t="s">
        <v>1286</v>
      </c>
      <c r="O1144" t="s">
        <v>1368</v>
      </c>
    </row>
    <row r="1145" spans="1:15" x14ac:dyDescent="0.35">
      <c r="A1145">
        <v>297</v>
      </c>
      <c r="B1145" t="s">
        <v>1382</v>
      </c>
      <c r="C1145">
        <v>0</v>
      </c>
      <c r="D1145" t="s">
        <v>1220</v>
      </c>
      <c r="E1145" t="s">
        <v>533</v>
      </c>
      <c r="F1145" t="b">
        <v>0</v>
      </c>
      <c r="G1145">
        <v>1</v>
      </c>
      <c r="I1145" s="13"/>
      <c r="K1145">
        <v>0</v>
      </c>
      <c r="L1145">
        <v>0</v>
      </c>
      <c r="M1145">
        <v>1</v>
      </c>
      <c r="N1145" t="s">
        <v>1287</v>
      </c>
      <c r="O1145" t="s">
        <v>1369</v>
      </c>
    </row>
    <row r="1146" spans="1:15" x14ac:dyDescent="0.35">
      <c r="A1146">
        <v>298</v>
      </c>
      <c r="B1146" t="s">
        <v>1382</v>
      </c>
      <c r="C1146">
        <v>0</v>
      </c>
      <c r="D1146" t="s">
        <v>1220</v>
      </c>
      <c r="E1146" t="s">
        <v>1336</v>
      </c>
      <c r="F1146" t="b">
        <v>0</v>
      </c>
      <c r="G1146">
        <v>750</v>
      </c>
      <c r="I1146" s="13"/>
      <c r="K1146">
        <v>0</v>
      </c>
      <c r="L1146">
        <v>0</v>
      </c>
      <c r="M1146">
        <v>3000</v>
      </c>
      <c r="N1146" t="s">
        <v>1287</v>
      </c>
      <c r="O1146" t="s">
        <v>1369</v>
      </c>
    </row>
    <row r="1147" spans="1:15" x14ac:dyDescent="0.35">
      <c r="A1147">
        <v>298</v>
      </c>
      <c r="B1147" t="s">
        <v>1382</v>
      </c>
      <c r="C1147">
        <v>0</v>
      </c>
      <c r="D1147" t="s">
        <v>1220</v>
      </c>
      <c r="E1147" t="s">
        <v>1336</v>
      </c>
      <c r="F1147" t="b">
        <v>0</v>
      </c>
      <c r="G1147">
        <v>750</v>
      </c>
      <c r="I1147" s="13"/>
      <c r="K1147">
        <v>0</v>
      </c>
      <c r="L1147">
        <v>0</v>
      </c>
      <c r="M1147">
        <v>3000</v>
      </c>
      <c r="N1147" t="s">
        <v>1286</v>
      </c>
      <c r="O1147" t="s">
        <v>1368</v>
      </c>
    </row>
    <row r="1148" spans="1:15" x14ac:dyDescent="0.35">
      <c r="A1148">
        <v>298</v>
      </c>
      <c r="B1148" t="s">
        <v>1382</v>
      </c>
      <c r="C1148">
        <v>605</v>
      </c>
      <c r="D1148" t="s">
        <v>1220</v>
      </c>
      <c r="E1148" t="s">
        <v>1336</v>
      </c>
      <c r="F1148" t="b">
        <v>1</v>
      </c>
      <c r="G1148">
        <v>750</v>
      </c>
      <c r="H1148" t="s">
        <v>1381</v>
      </c>
      <c r="I1148" s="13">
        <v>46132</v>
      </c>
      <c r="K1148">
        <v>492700000</v>
      </c>
      <c r="L1148">
        <v>1280000000</v>
      </c>
      <c r="M1148">
        <v>3000</v>
      </c>
      <c r="N1148" t="s">
        <v>1284</v>
      </c>
      <c r="O1148" t="s">
        <v>1366</v>
      </c>
    </row>
    <row r="1149" spans="1:15" x14ac:dyDescent="0.35">
      <c r="A1149">
        <v>298</v>
      </c>
      <c r="B1149" t="s">
        <v>1382</v>
      </c>
      <c r="C1149">
        <v>919</v>
      </c>
      <c r="D1149" t="s">
        <v>1220</v>
      </c>
      <c r="E1149" t="s">
        <v>1336</v>
      </c>
      <c r="F1149" t="b">
        <v>1</v>
      </c>
      <c r="G1149">
        <v>750</v>
      </c>
      <c r="H1149" t="s">
        <v>1381</v>
      </c>
      <c r="I1149" s="13">
        <v>46219</v>
      </c>
      <c r="K1149">
        <v>643790500</v>
      </c>
      <c r="L1149">
        <v>1300000</v>
      </c>
      <c r="M1149">
        <v>3000</v>
      </c>
      <c r="N1149" t="s">
        <v>1285</v>
      </c>
      <c r="O1149" t="s">
        <v>1367</v>
      </c>
    </row>
    <row r="1150" spans="1:15" x14ac:dyDescent="0.35">
      <c r="A1150">
        <v>300</v>
      </c>
      <c r="B1150" t="s">
        <v>1382</v>
      </c>
      <c r="C1150">
        <v>0</v>
      </c>
      <c r="D1150" t="s">
        <v>1220</v>
      </c>
      <c r="E1150" t="s">
        <v>1337</v>
      </c>
      <c r="F1150" t="b">
        <v>1</v>
      </c>
      <c r="G1150">
        <v>0</v>
      </c>
      <c r="H1150" t="s">
        <v>1381</v>
      </c>
      <c r="I1150" s="13">
        <v>46133</v>
      </c>
      <c r="K1150">
        <v>0</v>
      </c>
      <c r="L1150">
        <v>0</v>
      </c>
      <c r="M1150">
        <v>2</v>
      </c>
      <c r="N1150" t="s">
        <v>1284</v>
      </c>
      <c r="O1150" t="s">
        <v>1366</v>
      </c>
    </row>
    <row r="1151" spans="1:15" x14ac:dyDescent="0.35">
      <c r="A1151">
        <v>300</v>
      </c>
      <c r="B1151" t="s">
        <v>1382</v>
      </c>
      <c r="C1151">
        <v>0</v>
      </c>
      <c r="D1151" t="s">
        <v>1220</v>
      </c>
      <c r="E1151" t="s">
        <v>1337</v>
      </c>
      <c r="F1151" t="b">
        <v>1</v>
      </c>
      <c r="G1151">
        <v>0</v>
      </c>
      <c r="H1151" t="s">
        <v>1381</v>
      </c>
      <c r="I1151" s="13">
        <v>46219</v>
      </c>
      <c r="K1151">
        <v>0</v>
      </c>
      <c r="L1151">
        <v>0</v>
      </c>
      <c r="M1151">
        <v>2</v>
      </c>
      <c r="N1151" t="s">
        <v>1285</v>
      </c>
      <c r="O1151" t="s">
        <v>1367</v>
      </c>
    </row>
    <row r="1152" spans="1:15" x14ac:dyDescent="0.35">
      <c r="A1152">
        <v>300</v>
      </c>
      <c r="B1152" t="s">
        <v>1382</v>
      </c>
      <c r="C1152">
        <v>0</v>
      </c>
      <c r="D1152" t="s">
        <v>1220</v>
      </c>
      <c r="E1152" t="s">
        <v>1337</v>
      </c>
      <c r="F1152" t="b">
        <v>0</v>
      </c>
      <c r="G1152">
        <v>1</v>
      </c>
      <c r="I1152" s="13"/>
      <c r="K1152">
        <v>0</v>
      </c>
      <c r="L1152">
        <v>0</v>
      </c>
      <c r="M1152">
        <v>2</v>
      </c>
      <c r="N1152" t="s">
        <v>1286</v>
      </c>
      <c r="O1152" t="s">
        <v>1368</v>
      </c>
    </row>
    <row r="1153" spans="1:15" x14ac:dyDescent="0.35">
      <c r="A1153">
        <v>300</v>
      </c>
      <c r="B1153" t="s">
        <v>1382</v>
      </c>
      <c r="C1153">
        <v>0</v>
      </c>
      <c r="D1153" t="s">
        <v>1220</v>
      </c>
      <c r="E1153" t="s">
        <v>1337</v>
      </c>
      <c r="F1153" t="b">
        <v>0</v>
      </c>
      <c r="G1153">
        <v>1</v>
      </c>
      <c r="I1153" s="13"/>
      <c r="K1153">
        <v>0</v>
      </c>
      <c r="L1153">
        <v>0</v>
      </c>
      <c r="M1153">
        <v>2</v>
      </c>
      <c r="N1153" t="s">
        <v>1287</v>
      </c>
      <c r="O1153" t="s">
        <v>1369</v>
      </c>
    </row>
    <row r="1154" spans="1:15" x14ac:dyDescent="0.35">
      <c r="A1154">
        <v>301</v>
      </c>
      <c r="B1154" t="s">
        <v>1382</v>
      </c>
      <c r="C1154">
        <v>0</v>
      </c>
      <c r="D1154" t="s">
        <v>1220</v>
      </c>
      <c r="E1154" t="s">
        <v>1338</v>
      </c>
      <c r="F1154" t="b">
        <v>0</v>
      </c>
      <c r="G1154">
        <v>1</v>
      </c>
      <c r="I1154" s="13"/>
      <c r="K1154">
        <v>0</v>
      </c>
      <c r="L1154">
        <v>0</v>
      </c>
      <c r="M1154">
        <v>2</v>
      </c>
      <c r="N1154" t="s">
        <v>1287</v>
      </c>
      <c r="O1154" t="s">
        <v>1369</v>
      </c>
    </row>
    <row r="1155" spans="1:15" x14ac:dyDescent="0.35">
      <c r="A1155">
        <v>301</v>
      </c>
      <c r="B1155" t="s">
        <v>1382</v>
      </c>
      <c r="C1155">
        <v>1</v>
      </c>
      <c r="D1155" t="s">
        <v>1220</v>
      </c>
      <c r="E1155" t="s">
        <v>1338</v>
      </c>
      <c r="F1155" t="b">
        <v>1</v>
      </c>
      <c r="G1155">
        <v>0</v>
      </c>
      <c r="H1155" t="s">
        <v>1381</v>
      </c>
      <c r="I1155" s="13">
        <v>46132</v>
      </c>
      <c r="K1155">
        <v>0</v>
      </c>
      <c r="L1155">
        <v>0</v>
      </c>
      <c r="M1155">
        <v>2</v>
      </c>
      <c r="N1155" t="s">
        <v>1284</v>
      </c>
      <c r="O1155" t="s">
        <v>1366</v>
      </c>
    </row>
    <row r="1156" spans="1:15" x14ac:dyDescent="0.35">
      <c r="A1156">
        <v>301</v>
      </c>
      <c r="B1156" t="s">
        <v>1382</v>
      </c>
      <c r="C1156">
        <v>67</v>
      </c>
      <c r="D1156" t="s">
        <v>1220</v>
      </c>
      <c r="E1156" t="s">
        <v>1338</v>
      </c>
      <c r="F1156" t="b">
        <v>1</v>
      </c>
      <c r="G1156">
        <v>0</v>
      </c>
      <c r="H1156" t="s">
        <v>1381</v>
      </c>
      <c r="I1156" s="13">
        <v>46219</v>
      </c>
      <c r="K1156">
        <v>469452000</v>
      </c>
      <c r="L1156">
        <v>512000000</v>
      </c>
      <c r="M1156">
        <v>2</v>
      </c>
      <c r="N1156" t="s">
        <v>1285</v>
      </c>
      <c r="O1156" t="s">
        <v>1367</v>
      </c>
    </row>
    <row r="1157" spans="1:15" x14ac:dyDescent="0.35">
      <c r="A1157">
        <v>301</v>
      </c>
      <c r="B1157" t="s">
        <v>1382</v>
      </c>
      <c r="C1157">
        <v>0</v>
      </c>
      <c r="D1157" t="s">
        <v>1220</v>
      </c>
      <c r="E1157" t="s">
        <v>1338</v>
      </c>
      <c r="F1157" t="b">
        <v>0</v>
      </c>
      <c r="G1157">
        <v>1</v>
      </c>
      <c r="I1157" s="13"/>
      <c r="K1157">
        <v>0</v>
      </c>
      <c r="L1157">
        <v>0</v>
      </c>
      <c r="M1157">
        <v>2</v>
      </c>
      <c r="N1157" t="s">
        <v>1286</v>
      </c>
      <c r="O1157" t="s">
        <v>1368</v>
      </c>
    </row>
    <row r="1158" spans="1:15" x14ac:dyDescent="0.35">
      <c r="A1158">
        <v>302</v>
      </c>
      <c r="B1158" t="s">
        <v>1382</v>
      </c>
      <c r="C1158">
        <v>0</v>
      </c>
      <c r="D1158" t="s">
        <v>1220</v>
      </c>
      <c r="E1158" t="s">
        <v>538</v>
      </c>
      <c r="F1158" t="b">
        <v>1</v>
      </c>
      <c r="G1158">
        <v>0</v>
      </c>
      <c r="H1158" t="s">
        <v>1381</v>
      </c>
      <c r="I1158" s="13">
        <v>46219</v>
      </c>
      <c r="K1158">
        <v>0</v>
      </c>
      <c r="L1158">
        <v>0</v>
      </c>
      <c r="M1158">
        <v>2</v>
      </c>
      <c r="N1158" t="s">
        <v>1284</v>
      </c>
      <c r="O1158" t="s">
        <v>1366</v>
      </c>
    </row>
    <row r="1159" spans="1:15" x14ac:dyDescent="0.35">
      <c r="A1159">
        <v>302</v>
      </c>
      <c r="B1159" t="s">
        <v>1382</v>
      </c>
      <c r="C1159">
        <v>0</v>
      </c>
      <c r="D1159" t="s">
        <v>1220</v>
      </c>
      <c r="E1159" t="s">
        <v>538</v>
      </c>
      <c r="F1159" t="b">
        <v>1</v>
      </c>
      <c r="G1159">
        <v>0</v>
      </c>
      <c r="H1159" t="s">
        <v>1381</v>
      </c>
      <c r="I1159" s="13">
        <v>46219</v>
      </c>
      <c r="K1159">
        <v>0</v>
      </c>
      <c r="L1159">
        <v>0</v>
      </c>
      <c r="M1159">
        <v>2</v>
      </c>
      <c r="N1159" t="s">
        <v>1285</v>
      </c>
      <c r="O1159" t="s">
        <v>1367</v>
      </c>
    </row>
    <row r="1160" spans="1:15" x14ac:dyDescent="0.35">
      <c r="A1160">
        <v>302</v>
      </c>
      <c r="B1160" t="s">
        <v>1382</v>
      </c>
      <c r="C1160">
        <v>0</v>
      </c>
      <c r="D1160" t="s">
        <v>1220</v>
      </c>
      <c r="E1160" t="s">
        <v>538</v>
      </c>
      <c r="F1160" t="b">
        <v>0</v>
      </c>
      <c r="G1160">
        <v>1</v>
      </c>
      <c r="I1160" s="13"/>
      <c r="K1160">
        <v>0</v>
      </c>
      <c r="L1160">
        <v>0</v>
      </c>
      <c r="M1160">
        <v>2</v>
      </c>
      <c r="N1160" t="s">
        <v>1286</v>
      </c>
      <c r="O1160" t="s">
        <v>1368</v>
      </c>
    </row>
    <row r="1161" spans="1:15" x14ac:dyDescent="0.35">
      <c r="A1161">
        <v>302</v>
      </c>
      <c r="B1161" t="s">
        <v>1382</v>
      </c>
      <c r="C1161">
        <v>0</v>
      </c>
      <c r="D1161" t="s">
        <v>1220</v>
      </c>
      <c r="E1161" t="s">
        <v>538</v>
      </c>
      <c r="F1161" t="b">
        <v>0</v>
      </c>
      <c r="G1161">
        <v>1</v>
      </c>
      <c r="I1161" s="13"/>
      <c r="K1161">
        <v>0</v>
      </c>
      <c r="L1161">
        <v>0</v>
      </c>
      <c r="M1161">
        <v>2</v>
      </c>
      <c r="N1161" t="s">
        <v>1287</v>
      </c>
      <c r="O1161" t="s">
        <v>1369</v>
      </c>
    </row>
    <row r="1162" spans="1:15" x14ac:dyDescent="0.35">
      <c r="A1162">
        <v>303</v>
      </c>
      <c r="B1162" t="s">
        <v>1382</v>
      </c>
      <c r="C1162">
        <v>0</v>
      </c>
      <c r="D1162" t="s">
        <v>1220</v>
      </c>
      <c r="E1162" t="s">
        <v>539</v>
      </c>
      <c r="F1162" t="b">
        <v>0</v>
      </c>
      <c r="G1162">
        <v>19</v>
      </c>
      <c r="I1162" s="13"/>
      <c r="K1162">
        <v>0</v>
      </c>
      <c r="L1162">
        <v>0</v>
      </c>
      <c r="M1162">
        <v>75</v>
      </c>
      <c r="N1162" t="s">
        <v>1286</v>
      </c>
      <c r="O1162" t="s">
        <v>1368</v>
      </c>
    </row>
    <row r="1163" spans="1:15" x14ac:dyDescent="0.35">
      <c r="A1163">
        <v>303</v>
      </c>
      <c r="B1163" t="s">
        <v>1382</v>
      </c>
      <c r="C1163">
        <v>0</v>
      </c>
      <c r="D1163" t="s">
        <v>1220</v>
      </c>
      <c r="E1163" t="s">
        <v>539</v>
      </c>
      <c r="F1163" t="b">
        <v>0</v>
      </c>
      <c r="G1163">
        <v>19</v>
      </c>
      <c r="I1163" s="13"/>
      <c r="K1163">
        <v>0</v>
      </c>
      <c r="L1163">
        <v>0</v>
      </c>
      <c r="M1163">
        <v>75</v>
      </c>
      <c r="N1163" t="s">
        <v>1287</v>
      </c>
      <c r="O1163" t="s">
        <v>1369</v>
      </c>
    </row>
    <row r="1164" spans="1:15" x14ac:dyDescent="0.35">
      <c r="A1164">
        <v>303</v>
      </c>
      <c r="B1164" t="s">
        <v>1382</v>
      </c>
      <c r="C1164">
        <v>0</v>
      </c>
      <c r="D1164" t="s">
        <v>1220</v>
      </c>
      <c r="E1164" t="s">
        <v>539</v>
      </c>
      <c r="F1164" t="b">
        <v>1</v>
      </c>
      <c r="G1164">
        <v>18</v>
      </c>
      <c r="H1164" t="s">
        <v>1381</v>
      </c>
      <c r="I1164" s="13">
        <v>46133</v>
      </c>
      <c r="K1164">
        <v>0</v>
      </c>
      <c r="L1164">
        <v>0</v>
      </c>
      <c r="M1164">
        <v>75</v>
      </c>
      <c r="N1164" t="s">
        <v>1284</v>
      </c>
      <c r="O1164" t="s">
        <v>1366</v>
      </c>
    </row>
    <row r="1165" spans="1:15" x14ac:dyDescent="0.35">
      <c r="A1165">
        <v>303</v>
      </c>
      <c r="B1165" t="s">
        <v>1382</v>
      </c>
      <c r="C1165">
        <v>0</v>
      </c>
      <c r="D1165" t="s">
        <v>1220</v>
      </c>
      <c r="E1165" t="s">
        <v>539</v>
      </c>
      <c r="F1165" t="b">
        <v>1</v>
      </c>
      <c r="G1165">
        <v>19</v>
      </c>
      <c r="H1165" t="s">
        <v>1381</v>
      </c>
      <c r="I1165" s="13">
        <v>46219</v>
      </c>
      <c r="K1165">
        <v>0</v>
      </c>
      <c r="L1165">
        <v>0</v>
      </c>
      <c r="M1165">
        <v>75</v>
      </c>
      <c r="N1165" t="s">
        <v>1285</v>
      </c>
      <c r="O1165" t="s">
        <v>1367</v>
      </c>
    </row>
    <row r="1166" spans="1:15" x14ac:dyDescent="0.35">
      <c r="A1166">
        <v>304</v>
      </c>
      <c r="B1166" t="s">
        <v>1382</v>
      </c>
      <c r="C1166">
        <v>0</v>
      </c>
      <c r="D1166" t="s">
        <v>1220</v>
      </c>
      <c r="E1166" t="s">
        <v>540</v>
      </c>
      <c r="F1166" t="b">
        <v>0</v>
      </c>
      <c r="G1166">
        <v>8</v>
      </c>
      <c r="I1166" s="13"/>
      <c r="K1166">
        <v>0</v>
      </c>
      <c r="L1166">
        <v>0</v>
      </c>
      <c r="M1166">
        <v>30</v>
      </c>
      <c r="N1166" t="s">
        <v>1287</v>
      </c>
      <c r="O1166" t="s">
        <v>1369</v>
      </c>
    </row>
    <row r="1167" spans="1:15" x14ac:dyDescent="0.35">
      <c r="A1167">
        <v>304</v>
      </c>
      <c r="B1167" t="s">
        <v>1382</v>
      </c>
      <c r="C1167">
        <v>0</v>
      </c>
      <c r="D1167" t="s">
        <v>1220</v>
      </c>
      <c r="E1167" t="s">
        <v>540</v>
      </c>
      <c r="F1167" t="b">
        <v>0</v>
      </c>
      <c r="G1167">
        <v>8</v>
      </c>
      <c r="I1167" s="13"/>
      <c r="K1167">
        <v>0</v>
      </c>
      <c r="L1167">
        <v>0</v>
      </c>
      <c r="M1167">
        <v>30</v>
      </c>
      <c r="N1167" t="s">
        <v>1286</v>
      </c>
      <c r="O1167" t="s">
        <v>1368</v>
      </c>
    </row>
    <row r="1168" spans="1:15" x14ac:dyDescent="0.35">
      <c r="A1168">
        <v>304</v>
      </c>
      <c r="B1168" t="s">
        <v>1382</v>
      </c>
      <c r="C1168">
        <v>0</v>
      </c>
      <c r="D1168" t="s">
        <v>1220</v>
      </c>
      <c r="E1168" t="s">
        <v>540</v>
      </c>
      <c r="F1168" t="b">
        <v>1</v>
      </c>
      <c r="G1168">
        <v>7</v>
      </c>
      <c r="H1168" t="s">
        <v>1381</v>
      </c>
      <c r="I1168" s="13">
        <v>46219</v>
      </c>
      <c r="K1168">
        <v>0</v>
      </c>
      <c r="L1168">
        <v>0</v>
      </c>
      <c r="M1168">
        <v>30</v>
      </c>
      <c r="N1168" t="s">
        <v>1285</v>
      </c>
      <c r="O1168" t="s">
        <v>1367</v>
      </c>
    </row>
    <row r="1169" spans="1:15" x14ac:dyDescent="0.35">
      <c r="A1169">
        <v>304</v>
      </c>
      <c r="B1169" t="s">
        <v>1382</v>
      </c>
      <c r="C1169">
        <v>0</v>
      </c>
      <c r="D1169" t="s">
        <v>1220</v>
      </c>
      <c r="E1169" t="s">
        <v>540</v>
      </c>
      <c r="F1169" t="b">
        <v>1</v>
      </c>
      <c r="G1169">
        <v>7</v>
      </c>
      <c r="H1169" t="s">
        <v>1381</v>
      </c>
      <c r="I1169" s="13">
        <v>46133</v>
      </c>
      <c r="K1169">
        <v>0</v>
      </c>
      <c r="L1169">
        <v>0</v>
      </c>
      <c r="M1169">
        <v>30</v>
      </c>
      <c r="N1169" t="s">
        <v>1284</v>
      </c>
      <c r="O1169" t="s">
        <v>1366</v>
      </c>
    </row>
    <row r="1170" spans="1:15" x14ac:dyDescent="0.35">
      <c r="A1170">
        <v>305</v>
      </c>
      <c r="B1170" t="s">
        <v>1382</v>
      </c>
      <c r="C1170">
        <v>41</v>
      </c>
      <c r="D1170" t="s">
        <v>1220</v>
      </c>
      <c r="E1170" t="s">
        <v>541</v>
      </c>
      <c r="F1170" t="b">
        <v>1</v>
      </c>
      <c r="G1170">
        <v>25</v>
      </c>
      <c r="H1170" t="s">
        <v>1381</v>
      </c>
      <c r="I1170" s="13">
        <v>46132</v>
      </c>
      <c r="K1170">
        <v>0</v>
      </c>
      <c r="L1170">
        <v>0</v>
      </c>
      <c r="M1170">
        <v>100</v>
      </c>
      <c r="N1170" t="s">
        <v>1284</v>
      </c>
      <c r="O1170" t="s">
        <v>1366</v>
      </c>
    </row>
    <row r="1171" spans="1:15" x14ac:dyDescent="0.35">
      <c r="A1171">
        <v>305</v>
      </c>
      <c r="B1171" t="s">
        <v>1382</v>
      </c>
      <c r="C1171">
        <v>0</v>
      </c>
      <c r="D1171" t="s">
        <v>1220</v>
      </c>
      <c r="E1171" t="s">
        <v>541</v>
      </c>
      <c r="F1171" t="b">
        <v>1</v>
      </c>
      <c r="G1171">
        <v>25</v>
      </c>
      <c r="H1171" t="s">
        <v>1381</v>
      </c>
      <c r="I1171" s="13">
        <v>46219</v>
      </c>
      <c r="K1171">
        <v>0</v>
      </c>
      <c r="L1171">
        <v>0</v>
      </c>
      <c r="M1171">
        <v>100</v>
      </c>
      <c r="N1171" t="s">
        <v>1285</v>
      </c>
      <c r="O1171" t="s">
        <v>1367</v>
      </c>
    </row>
    <row r="1172" spans="1:15" x14ac:dyDescent="0.35">
      <c r="A1172">
        <v>305</v>
      </c>
      <c r="B1172" t="s">
        <v>1382</v>
      </c>
      <c r="C1172">
        <v>0</v>
      </c>
      <c r="D1172" t="s">
        <v>1220</v>
      </c>
      <c r="E1172" t="s">
        <v>541</v>
      </c>
      <c r="F1172" t="b">
        <v>0</v>
      </c>
      <c r="G1172">
        <v>25</v>
      </c>
      <c r="I1172" s="13"/>
      <c r="K1172">
        <v>0</v>
      </c>
      <c r="L1172">
        <v>0</v>
      </c>
      <c r="M1172">
        <v>100</v>
      </c>
      <c r="N1172" t="s">
        <v>1286</v>
      </c>
      <c r="O1172" t="s">
        <v>1368</v>
      </c>
    </row>
    <row r="1173" spans="1:15" x14ac:dyDescent="0.35">
      <c r="A1173">
        <v>305</v>
      </c>
      <c r="B1173" t="s">
        <v>1382</v>
      </c>
      <c r="C1173">
        <v>0</v>
      </c>
      <c r="D1173" t="s">
        <v>1220</v>
      </c>
      <c r="E1173" t="s">
        <v>541</v>
      </c>
      <c r="F1173" t="b">
        <v>0</v>
      </c>
      <c r="G1173">
        <v>25</v>
      </c>
      <c r="I1173" s="13"/>
      <c r="K1173">
        <v>0</v>
      </c>
      <c r="L1173">
        <v>0</v>
      </c>
      <c r="M1173">
        <v>100</v>
      </c>
      <c r="N1173" t="s">
        <v>1287</v>
      </c>
      <c r="O1173" t="s">
        <v>1369</v>
      </c>
    </row>
    <row r="1174" spans="1:15" x14ac:dyDescent="0.35">
      <c r="A1174">
        <v>306</v>
      </c>
      <c r="B1174" t="s">
        <v>1382</v>
      </c>
      <c r="C1174">
        <v>0</v>
      </c>
      <c r="D1174" t="s">
        <v>1220</v>
      </c>
      <c r="E1174" t="s">
        <v>542</v>
      </c>
      <c r="F1174" t="b">
        <v>0</v>
      </c>
      <c r="G1174">
        <v>3</v>
      </c>
      <c r="I1174" s="13"/>
      <c r="K1174">
        <v>0</v>
      </c>
      <c r="L1174">
        <v>0</v>
      </c>
      <c r="M1174">
        <v>10</v>
      </c>
      <c r="N1174" t="s">
        <v>1286</v>
      </c>
      <c r="O1174" t="s">
        <v>1368</v>
      </c>
    </row>
    <row r="1175" spans="1:15" x14ac:dyDescent="0.35">
      <c r="A1175">
        <v>306</v>
      </c>
      <c r="B1175" t="s">
        <v>1382</v>
      </c>
      <c r="C1175">
        <v>0</v>
      </c>
      <c r="D1175" t="s">
        <v>1220</v>
      </c>
      <c r="E1175" t="s">
        <v>542</v>
      </c>
      <c r="F1175" t="b">
        <v>0</v>
      </c>
      <c r="G1175">
        <v>3</v>
      </c>
      <c r="I1175" s="13"/>
      <c r="K1175">
        <v>0</v>
      </c>
      <c r="L1175">
        <v>0</v>
      </c>
      <c r="M1175">
        <v>10</v>
      </c>
      <c r="N1175" t="s">
        <v>1287</v>
      </c>
      <c r="O1175" t="s">
        <v>1369</v>
      </c>
    </row>
    <row r="1176" spans="1:15" x14ac:dyDescent="0.35">
      <c r="A1176">
        <v>306</v>
      </c>
      <c r="B1176" t="s">
        <v>1382</v>
      </c>
      <c r="C1176">
        <v>0</v>
      </c>
      <c r="D1176" t="s">
        <v>1220</v>
      </c>
      <c r="E1176" t="s">
        <v>542</v>
      </c>
      <c r="F1176" t="b">
        <v>1</v>
      </c>
      <c r="G1176">
        <v>2</v>
      </c>
      <c r="H1176" t="s">
        <v>1381</v>
      </c>
      <c r="I1176" s="13">
        <v>46133</v>
      </c>
      <c r="K1176">
        <v>0</v>
      </c>
      <c r="L1176">
        <v>0</v>
      </c>
      <c r="M1176">
        <v>10</v>
      </c>
      <c r="N1176" t="s">
        <v>1284</v>
      </c>
      <c r="O1176" t="s">
        <v>1366</v>
      </c>
    </row>
    <row r="1177" spans="1:15" x14ac:dyDescent="0.35">
      <c r="A1177">
        <v>306</v>
      </c>
      <c r="B1177" t="s">
        <v>1382</v>
      </c>
      <c r="C1177">
        <v>0</v>
      </c>
      <c r="D1177" t="s">
        <v>1220</v>
      </c>
      <c r="E1177" t="s">
        <v>542</v>
      </c>
      <c r="F1177" t="b">
        <v>1</v>
      </c>
      <c r="G1177">
        <v>2</v>
      </c>
      <c r="H1177" t="s">
        <v>1381</v>
      </c>
      <c r="I1177" s="13">
        <v>46219</v>
      </c>
      <c r="K1177">
        <v>0</v>
      </c>
      <c r="L1177">
        <v>0</v>
      </c>
      <c r="M1177">
        <v>10</v>
      </c>
      <c r="N1177" t="s">
        <v>1285</v>
      </c>
      <c r="O1177" t="s">
        <v>1367</v>
      </c>
    </row>
    <row r="1178" spans="1:15" x14ac:dyDescent="0.35">
      <c r="A1178">
        <v>307</v>
      </c>
      <c r="B1178" t="s">
        <v>1382</v>
      </c>
      <c r="C1178">
        <v>0</v>
      </c>
      <c r="D1178" t="s">
        <v>1220</v>
      </c>
      <c r="E1178" t="s">
        <v>543</v>
      </c>
      <c r="F1178" t="b">
        <v>1</v>
      </c>
      <c r="G1178">
        <v>0</v>
      </c>
      <c r="H1178" t="s">
        <v>1381</v>
      </c>
      <c r="I1178" s="13">
        <v>46219</v>
      </c>
      <c r="K1178">
        <v>0</v>
      </c>
      <c r="L1178">
        <v>0</v>
      </c>
      <c r="M1178">
        <v>1</v>
      </c>
      <c r="N1178" t="s">
        <v>1284</v>
      </c>
      <c r="O1178" t="s">
        <v>1366</v>
      </c>
    </row>
    <row r="1179" spans="1:15" x14ac:dyDescent="0.35">
      <c r="A1179">
        <v>307</v>
      </c>
      <c r="B1179" t="s">
        <v>1382</v>
      </c>
      <c r="C1179">
        <v>0</v>
      </c>
      <c r="D1179" t="s">
        <v>1220</v>
      </c>
      <c r="E1179" t="s">
        <v>543</v>
      </c>
      <c r="F1179" t="b">
        <v>1</v>
      </c>
      <c r="G1179">
        <v>0</v>
      </c>
      <c r="H1179" t="s">
        <v>1381</v>
      </c>
      <c r="I1179" s="13">
        <v>46219</v>
      </c>
      <c r="K1179">
        <v>0</v>
      </c>
      <c r="L1179">
        <v>0</v>
      </c>
      <c r="M1179">
        <v>1</v>
      </c>
      <c r="N1179" t="s">
        <v>1285</v>
      </c>
      <c r="O1179" t="s">
        <v>1367</v>
      </c>
    </row>
    <row r="1180" spans="1:15" x14ac:dyDescent="0.35">
      <c r="A1180">
        <v>307</v>
      </c>
      <c r="B1180" t="s">
        <v>1382</v>
      </c>
      <c r="C1180">
        <v>0</v>
      </c>
      <c r="D1180" t="s">
        <v>1220</v>
      </c>
      <c r="E1180" t="s">
        <v>543</v>
      </c>
      <c r="F1180" t="b">
        <v>0</v>
      </c>
      <c r="G1180">
        <v>0</v>
      </c>
      <c r="I1180" s="13"/>
      <c r="K1180">
        <v>0</v>
      </c>
      <c r="L1180">
        <v>0</v>
      </c>
      <c r="M1180">
        <v>1</v>
      </c>
      <c r="N1180" t="s">
        <v>1286</v>
      </c>
      <c r="O1180" t="s">
        <v>1368</v>
      </c>
    </row>
    <row r="1181" spans="1:15" x14ac:dyDescent="0.35">
      <c r="A1181">
        <v>307</v>
      </c>
      <c r="B1181" t="s">
        <v>1382</v>
      </c>
      <c r="C1181">
        <v>0</v>
      </c>
      <c r="D1181" t="s">
        <v>1220</v>
      </c>
      <c r="E1181" t="s">
        <v>543</v>
      </c>
      <c r="F1181" t="b">
        <v>0</v>
      </c>
      <c r="G1181">
        <v>1</v>
      </c>
      <c r="I1181" s="13"/>
      <c r="K1181">
        <v>0</v>
      </c>
      <c r="L1181">
        <v>0</v>
      </c>
      <c r="M1181">
        <v>1</v>
      </c>
      <c r="N1181" t="s">
        <v>1287</v>
      </c>
      <c r="O1181" t="s">
        <v>1369</v>
      </c>
    </row>
    <row r="1182" spans="1:15" x14ac:dyDescent="0.35">
      <c r="A1182">
        <v>308</v>
      </c>
      <c r="B1182" t="s">
        <v>1382</v>
      </c>
      <c r="C1182">
        <v>17</v>
      </c>
      <c r="D1182" t="s">
        <v>1220</v>
      </c>
      <c r="E1182" t="s">
        <v>544</v>
      </c>
      <c r="F1182" t="b">
        <v>1</v>
      </c>
      <c r="G1182">
        <v>6</v>
      </c>
      <c r="H1182" t="s">
        <v>1381</v>
      </c>
      <c r="I1182" s="13">
        <v>46132</v>
      </c>
      <c r="K1182">
        <v>0</v>
      </c>
      <c r="L1182">
        <v>0</v>
      </c>
      <c r="M1182">
        <v>25</v>
      </c>
      <c r="N1182" t="s">
        <v>1284</v>
      </c>
      <c r="O1182" t="s">
        <v>1366</v>
      </c>
    </row>
    <row r="1183" spans="1:15" x14ac:dyDescent="0.35">
      <c r="A1183">
        <v>308</v>
      </c>
      <c r="B1183" t="s">
        <v>1382</v>
      </c>
      <c r="C1183">
        <v>0</v>
      </c>
      <c r="D1183" t="s">
        <v>1220</v>
      </c>
      <c r="E1183" t="s">
        <v>544</v>
      </c>
      <c r="F1183" t="b">
        <v>1</v>
      </c>
      <c r="G1183">
        <v>6</v>
      </c>
      <c r="H1183" t="s">
        <v>1381</v>
      </c>
      <c r="I1183" s="13">
        <v>46219</v>
      </c>
      <c r="K1183">
        <v>0</v>
      </c>
      <c r="L1183">
        <v>0</v>
      </c>
      <c r="M1183">
        <v>25</v>
      </c>
      <c r="N1183" t="s">
        <v>1285</v>
      </c>
      <c r="O1183" t="s">
        <v>1367</v>
      </c>
    </row>
    <row r="1184" spans="1:15" x14ac:dyDescent="0.35">
      <c r="A1184">
        <v>308</v>
      </c>
      <c r="B1184" t="s">
        <v>1382</v>
      </c>
      <c r="C1184">
        <v>0</v>
      </c>
      <c r="D1184" t="s">
        <v>1220</v>
      </c>
      <c r="E1184" t="s">
        <v>544</v>
      </c>
      <c r="F1184" t="b">
        <v>0</v>
      </c>
      <c r="G1184">
        <v>6</v>
      </c>
      <c r="I1184" s="13"/>
      <c r="K1184">
        <v>0</v>
      </c>
      <c r="L1184">
        <v>0</v>
      </c>
      <c r="M1184">
        <v>25</v>
      </c>
      <c r="N1184" t="s">
        <v>1286</v>
      </c>
      <c r="O1184" t="s">
        <v>1368</v>
      </c>
    </row>
    <row r="1185" spans="1:15" x14ac:dyDescent="0.35">
      <c r="A1185">
        <v>308</v>
      </c>
      <c r="B1185" t="s">
        <v>1382</v>
      </c>
      <c r="C1185">
        <v>0</v>
      </c>
      <c r="D1185" t="s">
        <v>1220</v>
      </c>
      <c r="E1185" t="s">
        <v>544</v>
      </c>
      <c r="F1185" t="b">
        <v>0</v>
      </c>
      <c r="G1185">
        <v>7</v>
      </c>
      <c r="I1185" s="13"/>
      <c r="K1185">
        <v>0</v>
      </c>
      <c r="L1185">
        <v>0</v>
      </c>
      <c r="M1185">
        <v>25</v>
      </c>
      <c r="N1185" t="s">
        <v>1287</v>
      </c>
      <c r="O1185" t="s">
        <v>1369</v>
      </c>
    </row>
    <row r="1186" spans="1:15" x14ac:dyDescent="0.35">
      <c r="A1186">
        <v>310</v>
      </c>
      <c r="B1186" t="s">
        <v>1382</v>
      </c>
      <c r="C1186">
        <v>0</v>
      </c>
      <c r="D1186" t="s">
        <v>1220</v>
      </c>
      <c r="E1186" t="s">
        <v>1339</v>
      </c>
      <c r="F1186" t="b">
        <v>0</v>
      </c>
      <c r="G1186">
        <v>1</v>
      </c>
      <c r="I1186" s="13"/>
      <c r="K1186">
        <v>0</v>
      </c>
      <c r="L1186">
        <v>0</v>
      </c>
      <c r="M1186">
        <v>3</v>
      </c>
      <c r="N1186" t="s">
        <v>1286</v>
      </c>
      <c r="O1186" t="s">
        <v>1368</v>
      </c>
    </row>
    <row r="1187" spans="1:15" x14ac:dyDescent="0.35">
      <c r="A1187">
        <v>310</v>
      </c>
      <c r="B1187" t="s">
        <v>1382</v>
      </c>
      <c r="C1187">
        <v>0</v>
      </c>
      <c r="D1187" t="s">
        <v>1220</v>
      </c>
      <c r="E1187" t="s">
        <v>1339</v>
      </c>
      <c r="F1187" t="b">
        <v>0</v>
      </c>
      <c r="G1187">
        <v>1</v>
      </c>
      <c r="I1187" s="13"/>
      <c r="K1187">
        <v>0</v>
      </c>
      <c r="L1187">
        <v>0</v>
      </c>
      <c r="M1187">
        <v>3</v>
      </c>
      <c r="N1187" t="s">
        <v>1287</v>
      </c>
      <c r="O1187" t="s">
        <v>1369</v>
      </c>
    </row>
    <row r="1188" spans="1:15" x14ac:dyDescent="0.35">
      <c r="A1188">
        <v>310</v>
      </c>
      <c r="B1188" t="s">
        <v>1382</v>
      </c>
      <c r="C1188">
        <v>1</v>
      </c>
      <c r="D1188" t="s">
        <v>1220</v>
      </c>
      <c r="E1188" t="s">
        <v>1339</v>
      </c>
      <c r="F1188" t="b">
        <v>1</v>
      </c>
      <c r="G1188">
        <v>1</v>
      </c>
      <c r="H1188" t="s">
        <v>1381</v>
      </c>
      <c r="I1188" s="13">
        <v>46219</v>
      </c>
      <c r="K1188">
        <v>0</v>
      </c>
      <c r="L1188">
        <v>0</v>
      </c>
      <c r="M1188">
        <v>3</v>
      </c>
      <c r="N1188" t="s">
        <v>1285</v>
      </c>
      <c r="O1188" t="s">
        <v>1367</v>
      </c>
    </row>
    <row r="1189" spans="1:15" x14ac:dyDescent="0.35">
      <c r="A1189">
        <v>310</v>
      </c>
      <c r="B1189" t="s">
        <v>1382</v>
      </c>
      <c r="C1189">
        <v>0</v>
      </c>
      <c r="D1189" t="s">
        <v>1220</v>
      </c>
      <c r="E1189" t="s">
        <v>1339</v>
      </c>
      <c r="F1189" t="b">
        <v>1</v>
      </c>
      <c r="G1189">
        <v>0</v>
      </c>
      <c r="H1189" t="s">
        <v>1381</v>
      </c>
      <c r="I1189" s="13">
        <v>46139</v>
      </c>
      <c r="K1189">
        <v>97000000</v>
      </c>
      <c r="L1189">
        <v>140000000</v>
      </c>
      <c r="M1189">
        <v>3</v>
      </c>
      <c r="N1189" t="s">
        <v>1284</v>
      </c>
      <c r="O1189" t="s">
        <v>1366</v>
      </c>
    </row>
    <row r="1190" spans="1:15" x14ac:dyDescent="0.35">
      <c r="A1190">
        <v>311</v>
      </c>
      <c r="B1190" t="s">
        <v>1299</v>
      </c>
      <c r="C1190">
        <v>26</v>
      </c>
      <c r="D1190" t="s">
        <v>1220</v>
      </c>
      <c r="E1190" t="s">
        <v>547</v>
      </c>
      <c r="F1190" t="b">
        <v>1</v>
      </c>
      <c r="G1190">
        <v>11</v>
      </c>
      <c r="H1190" t="s">
        <v>1381</v>
      </c>
      <c r="I1190" s="13">
        <v>46148</v>
      </c>
      <c r="K1190">
        <v>9040155221</v>
      </c>
      <c r="L1190">
        <v>16500000000</v>
      </c>
      <c r="M1190">
        <v>45</v>
      </c>
      <c r="N1190" t="s">
        <v>1284</v>
      </c>
      <c r="O1190" t="s">
        <v>1366</v>
      </c>
    </row>
    <row r="1191" spans="1:15" x14ac:dyDescent="0.35">
      <c r="A1191">
        <v>311</v>
      </c>
      <c r="B1191" t="s">
        <v>1299</v>
      </c>
      <c r="C1191">
        <v>0</v>
      </c>
      <c r="D1191" t="s">
        <v>1220</v>
      </c>
      <c r="E1191" t="s">
        <v>547</v>
      </c>
      <c r="F1191" t="b">
        <v>0</v>
      </c>
      <c r="G1191">
        <v>11</v>
      </c>
      <c r="I1191" s="13"/>
      <c r="K1191">
        <v>0</v>
      </c>
      <c r="L1191">
        <v>0</v>
      </c>
      <c r="M1191">
        <v>45</v>
      </c>
      <c r="N1191" t="s">
        <v>1285</v>
      </c>
      <c r="O1191" t="s">
        <v>1367</v>
      </c>
    </row>
    <row r="1192" spans="1:15" x14ac:dyDescent="0.35">
      <c r="A1192">
        <v>311</v>
      </c>
      <c r="B1192" t="s">
        <v>1299</v>
      </c>
      <c r="C1192">
        <v>0</v>
      </c>
      <c r="D1192" t="s">
        <v>1220</v>
      </c>
      <c r="E1192" t="s">
        <v>547</v>
      </c>
      <c r="F1192" t="b">
        <v>0</v>
      </c>
      <c r="G1192">
        <v>11</v>
      </c>
      <c r="I1192" s="13"/>
      <c r="K1192">
        <v>0</v>
      </c>
      <c r="L1192">
        <v>0</v>
      </c>
      <c r="M1192">
        <v>45</v>
      </c>
      <c r="N1192" t="s">
        <v>1286</v>
      </c>
      <c r="O1192" t="s">
        <v>1368</v>
      </c>
    </row>
    <row r="1193" spans="1:15" x14ac:dyDescent="0.35">
      <c r="A1193">
        <v>311</v>
      </c>
      <c r="B1193" t="s">
        <v>1299</v>
      </c>
      <c r="C1193">
        <v>0</v>
      </c>
      <c r="D1193" t="s">
        <v>1220</v>
      </c>
      <c r="E1193" t="s">
        <v>547</v>
      </c>
      <c r="F1193" t="b">
        <v>0</v>
      </c>
      <c r="G1193">
        <v>12</v>
      </c>
      <c r="I1193" s="13"/>
      <c r="K1193">
        <v>0</v>
      </c>
      <c r="L1193">
        <v>0</v>
      </c>
      <c r="M1193">
        <v>45</v>
      </c>
      <c r="N1193" t="s">
        <v>1287</v>
      </c>
      <c r="O1193" t="s">
        <v>1369</v>
      </c>
    </row>
    <row r="1194" spans="1:15" x14ac:dyDescent="0.35">
      <c r="A1194">
        <v>312</v>
      </c>
      <c r="B1194" t="s">
        <v>1299</v>
      </c>
      <c r="C1194">
        <v>0</v>
      </c>
      <c r="D1194" t="s">
        <v>1220</v>
      </c>
      <c r="E1194" t="s">
        <v>548</v>
      </c>
      <c r="F1194" t="b">
        <v>0</v>
      </c>
      <c r="G1194">
        <v>0</v>
      </c>
      <c r="I1194" s="13"/>
      <c r="K1194">
        <v>0</v>
      </c>
      <c r="L1194">
        <v>0</v>
      </c>
      <c r="M1194">
        <v>1</v>
      </c>
      <c r="N1194" t="s">
        <v>1284</v>
      </c>
      <c r="O1194" t="s">
        <v>1366</v>
      </c>
    </row>
    <row r="1195" spans="1:15" x14ac:dyDescent="0.35">
      <c r="A1195">
        <v>312</v>
      </c>
      <c r="B1195" t="s">
        <v>1299</v>
      </c>
      <c r="C1195">
        <v>0</v>
      </c>
      <c r="D1195" t="s">
        <v>1220</v>
      </c>
      <c r="E1195" t="s">
        <v>548</v>
      </c>
      <c r="F1195" t="b">
        <v>0</v>
      </c>
      <c r="G1195">
        <v>0</v>
      </c>
      <c r="I1195" s="13"/>
      <c r="K1195">
        <v>0</v>
      </c>
      <c r="L1195">
        <v>0</v>
      </c>
      <c r="M1195">
        <v>1</v>
      </c>
      <c r="N1195" t="s">
        <v>1285</v>
      </c>
      <c r="O1195" t="s">
        <v>1367</v>
      </c>
    </row>
    <row r="1196" spans="1:15" x14ac:dyDescent="0.35">
      <c r="A1196">
        <v>312</v>
      </c>
      <c r="B1196" t="s">
        <v>1299</v>
      </c>
      <c r="C1196">
        <v>0</v>
      </c>
      <c r="D1196" t="s">
        <v>1220</v>
      </c>
      <c r="E1196" t="s">
        <v>548</v>
      </c>
      <c r="F1196" t="b">
        <v>0</v>
      </c>
      <c r="G1196">
        <v>0</v>
      </c>
      <c r="I1196" s="13"/>
      <c r="K1196">
        <v>0</v>
      </c>
      <c r="L1196">
        <v>0</v>
      </c>
      <c r="M1196">
        <v>1</v>
      </c>
      <c r="N1196" t="s">
        <v>1286</v>
      </c>
      <c r="O1196" t="s">
        <v>1368</v>
      </c>
    </row>
    <row r="1197" spans="1:15" x14ac:dyDescent="0.35">
      <c r="A1197">
        <v>312</v>
      </c>
      <c r="B1197" t="s">
        <v>1299</v>
      </c>
      <c r="C1197">
        <v>0</v>
      </c>
      <c r="D1197" t="s">
        <v>1220</v>
      </c>
      <c r="E1197" t="s">
        <v>548</v>
      </c>
      <c r="F1197" t="b">
        <v>0</v>
      </c>
      <c r="G1197">
        <v>1</v>
      </c>
      <c r="I1197" s="13"/>
      <c r="K1197">
        <v>0</v>
      </c>
      <c r="L1197">
        <v>0</v>
      </c>
      <c r="M1197">
        <v>1</v>
      </c>
      <c r="N1197" t="s">
        <v>1287</v>
      </c>
      <c r="O1197" t="s">
        <v>1369</v>
      </c>
    </row>
    <row r="1198" spans="1:15" x14ac:dyDescent="0.35">
      <c r="A1198">
        <v>313</v>
      </c>
      <c r="B1198" t="s">
        <v>1299</v>
      </c>
      <c r="C1198">
        <v>0</v>
      </c>
      <c r="D1198" t="s">
        <v>1220</v>
      </c>
      <c r="E1198" t="s">
        <v>549</v>
      </c>
      <c r="F1198" t="b">
        <v>0</v>
      </c>
      <c r="G1198">
        <v>34</v>
      </c>
      <c r="I1198" s="13"/>
      <c r="K1198">
        <v>0</v>
      </c>
      <c r="L1198">
        <v>0</v>
      </c>
      <c r="M1198">
        <v>135</v>
      </c>
      <c r="N1198" t="s">
        <v>1287</v>
      </c>
      <c r="O1198" t="s">
        <v>1369</v>
      </c>
    </row>
    <row r="1199" spans="1:15" x14ac:dyDescent="0.35">
      <c r="A1199">
        <v>313</v>
      </c>
      <c r="B1199" t="s">
        <v>1299</v>
      </c>
      <c r="C1199">
        <v>0</v>
      </c>
      <c r="D1199" t="s">
        <v>1220</v>
      </c>
      <c r="E1199" t="s">
        <v>549</v>
      </c>
      <c r="F1199" t="b">
        <v>1</v>
      </c>
      <c r="G1199">
        <v>33</v>
      </c>
      <c r="H1199" t="s">
        <v>1381</v>
      </c>
      <c r="I1199" s="13">
        <v>46213</v>
      </c>
      <c r="K1199">
        <v>0</v>
      </c>
      <c r="L1199">
        <v>120000000</v>
      </c>
      <c r="M1199">
        <v>135</v>
      </c>
      <c r="N1199" t="s">
        <v>1284</v>
      </c>
      <c r="O1199" t="s">
        <v>1366</v>
      </c>
    </row>
    <row r="1200" spans="1:15" x14ac:dyDescent="0.35">
      <c r="A1200">
        <v>313</v>
      </c>
      <c r="B1200" t="s">
        <v>1299</v>
      </c>
      <c r="C1200">
        <v>199</v>
      </c>
      <c r="D1200" t="s">
        <v>1220</v>
      </c>
      <c r="E1200" t="s">
        <v>549</v>
      </c>
      <c r="F1200" t="b">
        <v>1</v>
      </c>
      <c r="G1200">
        <v>34</v>
      </c>
      <c r="H1200" t="s">
        <v>1381</v>
      </c>
      <c r="I1200" s="13">
        <v>46213</v>
      </c>
      <c r="K1200">
        <v>0</v>
      </c>
      <c r="L1200">
        <v>120000000</v>
      </c>
      <c r="M1200">
        <v>135</v>
      </c>
      <c r="N1200" t="s">
        <v>1285</v>
      </c>
      <c r="O1200" t="s">
        <v>1367</v>
      </c>
    </row>
    <row r="1201" spans="1:15" x14ac:dyDescent="0.35">
      <c r="A1201">
        <v>313</v>
      </c>
      <c r="B1201" t="s">
        <v>1299</v>
      </c>
      <c r="C1201">
        <v>0</v>
      </c>
      <c r="D1201" t="s">
        <v>1220</v>
      </c>
      <c r="E1201" t="s">
        <v>549</v>
      </c>
      <c r="F1201" t="b">
        <v>0</v>
      </c>
      <c r="G1201">
        <v>34</v>
      </c>
      <c r="I1201" s="13"/>
      <c r="K1201">
        <v>0</v>
      </c>
      <c r="L1201">
        <v>0</v>
      </c>
      <c r="M1201">
        <v>135</v>
      </c>
      <c r="N1201" t="s">
        <v>1286</v>
      </c>
      <c r="O1201" t="s">
        <v>1368</v>
      </c>
    </row>
    <row r="1202" spans="1:15" x14ac:dyDescent="0.35">
      <c r="A1202">
        <v>314</v>
      </c>
      <c r="B1202" t="s">
        <v>1299</v>
      </c>
      <c r="C1202">
        <v>0</v>
      </c>
      <c r="D1202" t="s">
        <v>1220</v>
      </c>
      <c r="E1202" t="s">
        <v>550</v>
      </c>
      <c r="F1202" t="b">
        <v>0</v>
      </c>
      <c r="G1202">
        <v>3</v>
      </c>
      <c r="I1202" s="13"/>
      <c r="K1202">
        <v>0</v>
      </c>
      <c r="L1202">
        <v>0</v>
      </c>
      <c r="M1202">
        <v>12</v>
      </c>
      <c r="N1202" t="s">
        <v>1286</v>
      </c>
      <c r="O1202" t="s">
        <v>1368</v>
      </c>
    </row>
    <row r="1203" spans="1:15" x14ac:dyDescent="0.35">
      <c r="A1203">
        <v>314</v>
      </c>
      <c r="B1203" t="s">
        <v>1299</v>
      </c>
      <c r="C1203">
        <v>0</v>
      </c>
      <c r="D1203" t="s">
        <v>1220</v>
      </c>
      <c r="E1203" t="s">
        <v>550</v>
      </c>
      <c r="F1203" t="b">
        <v>0</v>
      </c>
      <c r="G1203">
        <v>3</v>
      </c>
      <c r="I1203" s="13"/>
      <c r="K1203">
        <v>0</v>
      </c>
      <c r="L1203">
        <v>0</v>
      </c>
      <c r="M1203">
        <v>12</v>
      </c>
      <c r="N1203" t="s">
        <v>1287</v>
      </c>
      <c r="O1203" t="s">
        <v>1369</v>
      </c>
    </row>
    <row r="1204" spans="1:15" x14ac:dyDescent="0.35">
      <c r="A1204">
        <v>314</v>
      </c>
      <c r="B1204" t="s">
        <v>1299</v>
      </c>
      <c r="C1204">
        <v>13</v>
      </c>
      <c r="D1204" t="s">
        <v>1220</v>
      </c>
      <c r="E1204" t="s">
        <v>550</v>
      </c>
      <c r="F1204" t="b">
        <v>1</v>
      </c>
      <c r="G1204">
        <v>3</v>
      </c>
      <c r="H1204" t="s">
        <v>1381</v>
      </c>
      <c r="I1204" s="13">
        <v>46148</v>
      </c>
      <c r="K1204">
        <v>147000000</v>
      </c>
      <c r="L1204">
        <v>250000000</v>
      </c>
      <c r="M1204">
        <v>12</v>
      </c>
      <c r="N1204" t="s">
        <v>1284</v>
      </c>
      <c r="O1204" t="s">
        <v>1366</v>
      </c>
    </row>
    <row r="1205" spans="1:15" x14ac:dyDescent="0.35">
      <c r="A1205">
        <v>314</v>
      </c>
      <c r="B1205" t="s">
        <v>1299</v>
      </c>
      <c r="C1205">
        <v>11</v>
      </c>
      <c r="D1205" t="s">
        <v>1220</v>
      </c>
      <c r="E1205" t="s">
        <v>550</v>
      </c>
      <c r="F1205" t="b">
        <v>1</v>
      </c>
      <c r="G1205">
        <v>3</v>
      </c>
      <c r="H1205" t="s">
        <v>1381</v>
      </c>
      <c r="I1205" s="13">
        <v>46213</v>
      </c>
      <c r="K1205">
        <v>157000000</v>
      </c>
      <c r="L1205">
        <v>250000000</v>
      </c>
      <c r="M1205">
        <v>12</v>
      </c>
      <c r="N1205" t="s">
        <v>1285</v>
      </c>
      <c r="O1205" t="s">
        <v>1367</v>
      </c>
    </row>
    <row r="1206" spans="1:15" x14ac:dyDescent="0.35">
      <c r="A1206">
        <v>315</v>
      </c>
      <c r="B1206" t="s">
        <v>1299</v>
      </c>
      <c r="C1206">
        <v>0</v>
      </c>
      <c r="D1206" t="s">
        <v>1220</v>
      </c>
      <c r="E1206" t="s">
        <v>551</v>
      </c>
      <c r="F1206" t="b">
        <v>0</v>
      </c>
      <c r="G1206">
        <v>1</v>
      </c>
      <c r="I1206" s="13"/>
      <c r="K1206">
        <v>0</v>
      </c>
      <c r="L1206">
        <v>0</v>
      </c>
      <c r="M1206">
        <v>2</v>
      </c>
      <c r="N1206" t="s">
        <v>1287</v>
      </c>
      <c r="O1206" t="s">
        <v>1369</v>
      </c>
    </row>
    <row r="1207" spans="1:15" x14ac:dyDescent="0.35">
      <c r="A1207">
        <v>315</v>
      </c>
      <c r="B1207" t="s">
        <v>1299</v>
      </c>
      <c r="C1207">
        <v>0</v>
      </c>
      <c r="D1207" t="s">
        <v>1220</v>
      </c>
      <c r="E1207" t="s">
        <v>551</v>
      </c>
      <c r="F1207" t="b">
        <v>0</v>
      </c>
      <c r="G1207">
        <v>1</v>
      </c>
      <c r="I1207" s="13"/>
      <c r="K1207">
        <v>0</v>
      </c>
      <c r="L1207">
        <v>0</v>
      </c>
      <c r="M1207">
        <v>2</v>
      </c>
      <c r="N1207" t="s">
        <v>1286</v>
      </c>
      <c r="O1207" t="s">
        <v>1368</v>
      </c>
    </row>
    <row r="1208" spans="1:15" x14ac:dyDescent="0.35">
      <c r="A1208">
        <v>315</v>
      </c>
      <c r="B1208" t="s">
        <v>1299</v>
      </c>
      <c r="C1208">
        <v>10</v>
      </c>
      <c r="D1208" t="s">
        <v>1220</v>
      </c>
      <c r="E1208" t="s">
        <v>551</v>
      </c>
      <c r="F1208" t="b">
        <v>1</v>
      </c>
      <c r="G1208">
        <v>0</v>
      </c>
      <c r="H1208" t="s">
        <v>1381</v>
      </c>
      <c r="I1208" s="13">
        <v>46213</v>
      </c>
      <c r="K1208">
        <v>3477900000</v>
      </c>
      <c r="L1208">
        <v>4000000000</v>
      </c>
      <c r="M1208">
        <v>2</v>
      </c>
      <c r="N1208" t="s">
        <v>1285</v>
      </c>
      <c r="O1208" t="s">
        <v>1367</v>
      </c>
    </row>
    <row r="1209" spans="1:15" x14ac:dyDescent="0.35">
      <c r="A1209">
        <v>315</v>
      </c>
      <c r="B1209" t="s">
        <v>1299</v>
      </c>
      <c r="C1209">
        <v>0</v>
      </c>
      <c r="D1209" t="s">
        <v>1220</v>
      </c>
      <c r="E1209" t="s">
        <v>551</v>
      </c>
      <c r="F1209" t="b">
        <v>1</v>
      </c>
      <c r="G1209">
        <v>0</v>
      </c>
      <c r="H1209" t="s">
        <v>1381</v>
      </c>
      <c r="I1209" s="13">
        <v>46148</v>
      </c>
      <c r="K1209">
        <v>3467500000</v>
      </c>
      <c r="L1209">
        <v>4000000000</v>
      </c>
      <c r="M1209">
        <v>2</v>
      </c>
      <c r="N1209" t="s">
        <v>1284</v>
      </c>
      <c r="O1209" t="s">
        <v>1366</v>
      </c>
    </row>
    <row r="1210" spans="1:15" x14ac:dyDescent="0.35">
      <c r="A1210">
        <v>316</v>
      </c>
      <c r="B1210" t="s">
        <v>1340</v>
      </c>
      <c r="C1210">
        <v>0</v>
      </c>
      <c r="D1210" t="s">
        <v>1220</v>
      </c>
      <c r="E1210" t="s">
        <v>1341</v>
      </c>
      <c r="F1210" t="b">
        <v>0</v>
      </c>
      <c r="G1210">
        <v>2</v>
      </c>
      <c r="I1210" s="13"/>
      <c r="K1210">
        <v>0</v>
      </c>
      <c r="L1210">
        <v>0</v>
      </c>
      <c r="M1210">
        <v>8</v>
      </c>
      <c r="N1210" t="s">
        <v>1284</v>
      </c>
      <c r="O1210" t="s">
        <v>1366</v>
      </c>
    </row>
    <row r="1211" spans="1:15" x14ac:dyDescent="0.35">
      <c r="A1211">
        <v>316</v>
      </c>
      <c r="B1211" t="s">
        <v>1340</v>
      </c>
      <c r="C1211">
        <v>0</v>
      </c>
      <c r="D1211" t="s">
        <v>1220</v>
      </c>
      <c r="E1211" t="s">
        <v>1341</v>
      </c>
      <c r="F1211" t="b">
        <v>0</v>
      </c>
      <c r="G1211">
        <v>2</v>
      </c>
      <c r="I1211" s="13"/>
      <c r="K1211">
        <v>0</v>
      </c>
      <c r="L1211">
        <v>0</v>
      </c>
      <c r="M1211">
        <v>8</v>
      </c>
      <c r="N1211" t="s">
        <v>1285</v>
      </c>
      <c r="O1211" t="s">
        <v>1367</v>
      </c>
    </row>
    <row r="1212" spans="1:15" x14ac:dyDescent="0.35">
      <c r="A1212">
        <v>316</v>
      </c>
      <c r="B1212" t="s">
        <v>1340</v>
      </c>
      <c r="C1212">
        <v>0</v>
      </c>
      <c r="D1212" t="s">
        <v>1220</v>
      </c>
      <c r="E1212" t="s">
        <v>1341</v>
      </c>
      <c r="F1212" t="b">
        <v>0</v>
      </c>
      <c r="G1212">
        <v>2</v>
      </c>
      <c r="I1212" s="13"/>
      <c r="K1212">
        <v>0</v>
      </c>
      <c r="L1212">
        <v>0</v>
      </c>
      <c r="M1212">
        <v>8</v>
      </c>
      <c r="N1212" t="s">
        <v>1286</v>
      </c>
      <c r="O1212" t="s">
        <v>1368</v>
      </c>
    </row>
    <row r="1213" spans="1:15" x14ac:dyDescent="0.35">
      <c r="A1213">
        <v>316</v>
      </c>
      <c r="B1213" t="s">
        <v>1340</v>
      </c>
      <c r="C1213">
        <v>0</v>
      </c>
      <c r="D1213" t="s">
        <v>1220</v>
      </c>
      <c r="E1213" t="s">
        <v>1341</v>
      </c>
      <c r="F1213" t="b">
        <v>0</v>
      </c>
      <c r="G1213">
        <v>2</v>
      </c>
      <c r="I1213" s="13"/>
      <c r="K1213">
        <v>0</v>
      </c>
      <c r="L1213">
        <v>0</v>
      </c>
      <c r="M1213">
        <v>8</v>
      </c>
      <c r="N1213" t="s">
        <v>1287</v>
      </c>
      <c r="O1213" t="s">
        <v>1369</v>
      </c>
    </row>
    <row r="1214" spans="1:15" x14ac:dyDescent="0.35">
      <c r="A1214">
        <v>317</v>
      </c>
      <c r="B1214" t="s">
        <v>1340</v>
      </c>
      <c r="C1214">
        <v>0</v>
      </c>
      <c r="D1214" t="s">
        <v>1220</v>
      </c>
      <c r="E1214" t="s">
        <v>553</v>
      </c>
      <c r="F1214" t="b">
        <v>0</v>
      </c>
      <c r="G1214">
        <v>1</v>
      </c>
      <c r="I1214" s="13"/>
      <c r="K1214">
        <v>0</v>
      </c>
      <c r="L1214">
        <v>0</v>
      </c>
      <c r="M1214">
        <v>6</v>
      </c>
      <c r="N1214" t="s">
        <v>1284</v>
      </c>
      <c r="O1214" t="s">
        <v>1366</v>
      </c>
    </row>
    <row r="1215" spans="1:15" x14ac:dyDescent="0.35">
      <c r="A1215">
        <v>317</v>
      </c>
      <c r="B1215" t="s">
        <v>1340</v>
      </c>
      <c r="C1215">
        <v>0</v>
      </c>
      <c r="D1215" t="s">
        <v>1220</v>
      </c>
      <c r="E1215" t="s">
        <v>553</v>
      </c>
      <c r="F1215" t="b">
        <v>0</v>
      </c>
      <c r="G1215">
        <v>1</v>
      </c>
      <c r="I1215" s="13"/>
      <c r="K1215">
        <v>0</v>
      </c>
      <c r="L1215">
        <v>0</v>
      </c>
      <c r="M1215">
        <v>6</v>
      </c>
      <c r="N1215" t="s">
        <v>1285</v>
      </c>
      <c r="O1215" t="s">
        <v>1367</v>
      </c>
    </row>
    <row r="1216" spans="1:15" x14ac:dyDescent="0.35">
      <c r="A1216">
        <v>317</v>
      </c>
      <c r="B1216" t="s">
        <v>1340</v>
      </c>
      <c r="C1216">
        <v>0</v>
      </c>
      <c r="D1216" t="s">
        <v>1220</v>
      </c>
      <c r="E1216" t="s">
        <v>553</v>
      </c>
      <c r="F1216" t="b">
        <v>0</v>
      </c>
      <c r="G1216">
        <v>2</v>
      </c>
      <c r="I1216" s="13"/>
      <c r="K1216">
        <v>0</v>
      </c>
      <c r="L1216">
        <v>0</v>
      </c>
      <c r="M1216">
        <v>6</v>
      </c>
      <c r="N1216" t="s">
        <v>1286</v>
      </c>
      <c r="O1216" t="s">
        <v>1368</v>
      </c>
    </row>
    <row r="1217" spans="1:15" x14ac:dyDescent="0.35">
      <c r="A1217">
        <v>317</v>
      </c>
      <c r="B1217" t="s">
        <v>1340</v>
      </c>
      <c r="C1217">
        <v>0</v>
      </c>
      <c r="D1217" t="s">
        <v>1220</v>
      </c>
      <c r="E1217" t="s">
        <v>553</v>
      </c>
      <c r="F1217" t="b">
        <v>0</v>
      </c>
      <c r="G1217">
        <v>2</v>
      </c>
      <c r="I1217" s="13"/>
      <c r="K1217">
        <v>0</v>
      </c>
      <c r="L1217">
        <v>0</v>
      </c>
      <c r="M1217">
        <v>6</v>
      </c>
      <c r="N1217" t="s">
        <v>1287</v>
      </c>
      <c r="O1217" t="s">
        <v>1369</v>
      </c>
    </row>
    <row r="1218" spans="1:15" x14ac:dyDescent="0.35">
      <c r="A1218">
        <v>318</v>
      </c>
      <c r="B1218" t="s">
        <v>1340</v>
      </c>
      <c r="C1218">
        <v>0</v>
      </c>
      <c r="D1218" t="s">
        <v>1220</v>
      </c>
      <c r="E1218" t="s">
        <v>554</v>
      </c>
      <c r="F1218" t="b">
        <v>0</v>
      </c>
      <c r="G1218">
        <v>1</v>
      </c>
      <c r="I1218" s="13"/>
      <c r="K1218">
        <v>0</v>
      </c>
      <c r="L1218">
        <v>0</v>
      </c>
      <c r="M1218">
        <v>4</v>
      </c>
      <c r="N1218" t="s">
        <v>1284</v>
      </c>
      <c r="O1218" t="s">
        <v>1366</v>
      </c>
    </row>
    <row r="1219" spans="1:15" x14ac:dyDescent="0.35">
      <c r="A1219">
        <v>318</v>
      </c>
      <c r="B1219" t="s">
        <v>1340</v>
      </c>
      <c r="C1219">
        <v>0</v>
      </c>
      <c r="D1219" t="s">
        <v>1220</v>
      </c>
      <c r="E1219" t="s">
        <v>554</v>
      </c>
      <c r="F1219" t="b">
        <v>0</v>
      </c>
      <c r="G1219">
        <v>1</v>
      </c>
      <c r="I1219" s="13"/>
      <c r="K1219">
        <v>0</v>
      </c>
      <c r="L1219">
        <v>0</v>
      </c>
      <c r="M1219">
        <v>4</v>
      </c>
      <c r="N1219" t="s">
        <v>1285</v>
      </c>
      <c r="O1219" t="s">
        <v>1367</v>
      </c>
    </row>
    <row r="1220" spans="1:15" x14ac:dyDescent="0.35">
      <c r="A1220">
        <v>318</v>
      </c>
      <c r="B1220" t="s">
        <v>1340</v>
      </c>
      <c r="C1220">
        <v>0</v>
      </c>
      <c r="D1220" t="s">
        <v>1220</v>
      </c>
      <c r="E1220" t="s">
        <v>554</v>
      </c>
      <c r="F1220" t="b">
        <v>0</v>
      </c>
      <c r="G1220">
        <v>1</v>
      </c>
      <c r="I1220" s="13"/>
      <c r="K1220">
        <v>0</v>
      </c>
      <c r="L1220">
        <v>0</v>
      </c>
      <c r="M1220">
        <v>4</v>
      </c>
      <c r="N1220" t="s">
        <v>1286</v>
      </c>
      <c r="O1220" t="s">
        <v>1368</v>
      </c>
    </row>
    <row r="1221" spans="1:15" x14ac:dyDescent="0.35">
      <c r="A1221">
        <v>318</v>
      </c>
      <c r="B1221" t="s">
        <v>1340</v>
      </c>
      <c r="C1221">
        <v>0</v>
      </c>
      <c r="D1221" t="s">
        <v>1220</v>
      </c>
      <c r="E1221" t="s">
        <v>554</v>
      </c>
      <c r="F1221" t="b">
        <v>0</v>
      </c>
      <c r="G1221">
        <v>1</v>
      </c>
      <c r="I1221" s="13"/>
      <c r="K1221">
        <v>0</v>
      </c>
      <c r="L1221">
        <v>0</v>
      </c>
      <c r="M1221">
        <v>4</v>
      </c>
      <c r="N1221" t="s">
        <v>1287</v>
      </c>
      <c r="O1221" t="s">
        <v>1369</v>
      </c>
    </row>
    <row r="1222" spans="1:15" x14ac:dyDescent="0.35">
      <c r="A1222">
        <v>319</v>
      </c>
      <c r="B1222" t="s">
        <v>1340</v>
      </c>
      <c r="C1222">
        <v>0</v>
      </c>
      <c r="D1222" t="s">
        <v>1220</v>
      </c>
      <c r="E1222" t="s">
        <v>1342</v>
      </c>
      <c r="F1222" t="b">
        <v>0</v>
      </c>
      <c r="G1222">
        <v>25</v>
      </c>
      <c r="I1222" s="13"/>
      <c r="K1222">
        <v>0</v>
      </c>
      <c r="L1222">
        <v>0</v>
      </c>
      <c r="M1222">
        <v>100</v>
      </c>
      <c r="N1222" t="s">
        <v>1287</v>
      </c>
      <c r="O1222" t="s">
        <v>1369</v>
      </c>
    </row>
    <row r="1223" spans="1:15" x14ac:dyDescent="0.35">
      <c r="A1223">
        <v>319</v>
      </c>
      <c r="B1223" t="s">
        <v>1340</v>
      </c>
      <c r="C1223">
        <v>0</v>
      </c>
      <c r="D1223" t="s">
        <v>1220</v>
      </c>
      <c r="E1223" t="s">
        <v>1342</v>
      </c>
      <c r="F1223" t="b">
        <v>0</v>
      </c>
      <c r="G1223">
        <v>25</v>
      </c>
      <c r="I1223" s="13"/>
      <c r="K1223">
        <v>0</v>
      </c>
      <c r="L1223">
        <v>0</v>
      </c>
      <c r="M1223">
        <v>100</v>
      </c>
      <c r="N1223" t="s">
        <v>1286</v>
      </c>
      <c r="O1223" t="s">
        <v>1368</v>
      </c>
    </row>
    <row r="1224" spans="1:15" x14ac:dyDescent="0.35">
      <c r="A1224">
        <v>319</v>
      </c>
      <c r="B1224" t="s">
        <v>1340</v>
      </c>
      <c r="C1224">
        <v>0</v>
      </c>
      <c r="D1224" t="s">
        <v>1220</v>
      </c>
      <c r="E1224" t="s">
        <v>1342</v>
      </c>
      <c r="F1224" t="b">
        <v>0</v>
      </c>
      <c r="G1224">
        <v>25</v>
      </c>
      <c r="I1224" s="13"/>
      <c r="K1224">
        <v>0</v>
      </c>
      <c r="L1224">
        <v>0</v>
      </c>
      <c r="M1224">
        <v>100</v>
      </c>
      <c r="N1224" t="s">
        <v>1284</v>
      </c>
      <c r="O1224" t="s">
        <v>1366</v>
      </c>
    </row>
    <row r="1225" spans="1:15" x14ac:dyDescent="0.35">
      <c r="A1225">
        <v>319</v>
      </c>
      <c r="B1225" t="s">
        <v>1340</v>
      </c>
      <c r="C1225">
        <v>0</v>
      </c>
      <c r="D1225" t="s">
        <v>1220</v>
      </c>
      <c r="E1225" t="s">
        <v>1342</v>
      </c>
      <c r="F1225" t="b">
        <v>0</v>
      </c>
      <c r="G1225">
        <v>25</v>
      </c>
      <c r="I1225" s="13"/>
      <c r="K1225">
        <v>0</v>
      </c>
      <c r="L1225">
        <v>0</v>
      </c>
      <c r="M1225">
        <v>100</v>
      </c>
      <c r="N1225" t="s">
        <v>1285</v>
      </c>
      <c r="O1225" t="s">
        <v>1367</v>
      </c>
    </row>
    <row r="1226" spans="1:15" x14ac:dyDescent="0.35">
      <c r="A1226">
        <v>320</v>
      </c>
      <c r="B1226" t="s">
        <v>1340</v>
      </c>
      <c r="C1226">
        <v>0</v>
      </c>
      <c r="D1226" t="s">
        <v>1220</v>
      </c>
      <c r="E1226" t="s">
        <v>1341</v>
      </c>
      <c r="F1226" t="b">
        <v>0</v>
      </c>
      <c r="G1226">
        <v>2</v>
      </c>
      <c r="I1226" s="13"/>
      <c r="K1226">
        <v>0</v>
      </c>
      <c r="L1226">
        <v>0</v>
      </c>
      <c r="M1226">
        <v>8</v>
      </c>
      <c r="N1226" t="s">
        <v>1284</v>
      </c>
      <c r="O1226" t="s">
        <v>1366</v>
      </c>
    </row>
    <row r="1227" spans="1:15" x14ac:dyDescent="0.35">
      <c r="A1227">
        <v>320</v>
      </c>
      <c r="B1227" t="s">
        <v>1340</v>
      </c>
      <c r="C1227">
        <v>0</v>
      </c>
      <c r="D1227" t="s">
        <v>1220</v>
      </c>
      <c r="E1227" t="s">
        <v>1341</v>
      </c>
      <c r="F1227" t="b">
        <v>0</v>
      </c>
      <c r="G1227">
        <v>2</v>
      </c>
      <c r="I1227" s="13"/>
      <c r="K1227">
        <v>0</v>
      </c>
      <c r="L1227">
        <v>0</v>
      </c>
      <c r="M1227">
        <v>8</v>
      </c>
      <c r="N1227" t="s">
        <v>1285</v>
      </c>
      <c r="O1227" t="s">
        <v>1367</v>
      </c>
    </row>
    <row r="1228" spans="1:15" x14ac:dyDescent="0.35">
      <c r="A1228">
        <v>320</v>
      </c>
      <c r="B1228" t="s">
        <v>1340</v>
      </c>
      <c r="C1228">
        <v>0</v>
      </c>
      <c r="D1228" t="s">
        <v>1220</v>
      </c>
      <c r="E1228" t="s">
        <v>1341</v>
      </c>
      <c r="F1228" t="b">
        <v>0</v>
      </c>
      <c r="G1228">
        <v>2</v>
      </c>
      <c r="I1228" s="13"/>
      <c r="K1228">
        <v>0</v>
      </c>
      <c r="L1228">
        <v>0</v>
      </c>
      <c r="M1228">
        <v>8</v>
      </c>
      <c r="N1228" t="s">
        <v>1286</v>
      </c>
      <c r="O1228" t="s">
        <v>1368</v>
      </c>
    </row>
    <row r="1229" spans="1:15" x14ac:dyDescent="0.35">
      <c r="A1229">
        <v>320</v>
      </c>
      <c r="B1229" t="s">
        <v>1340</v>
      </c>
      <c r="C1229">
        <v>0</v>
      </c>
      <c r="D1229" t="s">
        <v>1220</v>
      </c>
      <c r="E1229" t="s">
        <v>1341</v>
      </c>
      <c r="F1229" t="b">
        <v>0</v>
      </c>
      <c r="G1229">
        <v>2</v>
      </c>
      <c r="I1229" s="13"/>
      <c r="K1229">
        <v>0</v>
      </c>
      <c r="L1229">
        <v>0</v>
      </c>
      <c r="M1229">
        <v>8</v>
      </c>
      <c r="N1229" t="s">
        <v>1287</v>
      </c>
      <c r="O1229" t="s">
        <v>1369</v>
      </c>
    </row>
    <row r="1230" spans="1:15" x14ac:dyDescent="0.35">
      <c r="A1230">
        <v>321</v>
      </c>
      <c r="B1230" t="s">
        <v>1340</v>
      </c>
      <c r="C1230">
        <v>0</v>
      </c>
      <c r="D1230" t="s">
        <v>1220</v>
      </c>
      <c r="E1230" t="s">
        <v>553</v>
      </c>
      <c r="F1230" t="b">
        <v>0</v>
      </c>
      <c r="G1230">
        <v>2</v>
      </c>
      <c r="I1230" s="13"/>
      <c r="K1230">
        <v>0</v>
      </c>
      <c r="L1230">
        <v>0</v>
      </c>
      <c r="M1230">
        <v>6</v>
      </c>
      <c r="N1230" t="s">
        <v>1286</v>
      </c>
      <c r="O1230" t="s">
        <v>1368</v>
      </c>
    </row>
    <row r="1231" spans="1:15" x14ac:dyDescent="0.35">
      <c r="A1231">
        <v>321</v>
      </c>
      <c r="B1231" t="s">
        <v>1340</v>
      </c>
      <c r="C1231">
        <v>0</v>
      </c>
      <c r="D1231" t="s">
        <v>1220</v>
      </c>
      <c r="E1231" t="s">
        <v>553</v>
      </c>
      <c r="F1231" t="b">
        <v>0</v>
      </c>
      <c r="G1231">
        <v>1</v>
      </c>
      <c r="I1231" s="13"/>
      <c r="K1231">
        <v>0</v>
      </c>
      <c r="L1231">
        <v>0</v>
      </c>
      <c r="M1231">
        <v>6</v>
      </c>
      <c r="N1231" t="s">
        <v>1284</v>
      </c>
      <c r="O1231" t="s">
        <v>1366</v>
      </c>
    </row>
    <row r="1232" spans="1:15" x14ac:dyDescent="0.35">
      <c r="A1232">
        <v>321</v>
      </c>
      <c r="B1232" t="s">
        <v>1340</v>
      </c>
      <c r="C1232">
        <v>0</v>
      </c>
      <c r="D1232" t="s">
        <v>1220</v>
      </c>
      <c r="E1232" t="s">
        <v>553</v>
      </c>
      <c r="F1232" t="b">
        <v>0</v>
      </c>
      <c r="G1232">
        <v>1</v>
      </c>
      <c r="I1232" s="13"/>
      <c r="K1232">
        <v>0</v>
      </c>
      <c r="L1232">
        <v>0</v>
      </c>
      <c r="M1232">
        <v>6</v>
      </c>
      <c r="N1232" t="s">
        <v>1285</v>
      </c>
      <c r="O1232" t="s">
        <v>1367</v>
      </c>
    </row>
    <row r="1233" spans="1:15" x14ac:dyDescent="0.35">
      <c r="A1233">
        <v>321</v>
      </c>
      <c r="B1233" t="s">
        <v>1340</v>
      </c>
      <c r="C1233">
        <v>0</v>
      </c>
      <c r="D1233" t="s">
        <v>1220</v>
      </c>
      <c r="E1233" t="s">
        <v>553</v>
      </c>
      <c r="F1233" t="b">
        <v>0</v>
      </c>
      <c r="G1233">
        <v>2</v>
      </c>
      <c r="I1233" s="13"/>
      <c r="K1233">
        <v>0</v>
      </c>
      <c r="L1233">
        <v>0</v>
      </c>
      <c r="M1233">
        <v>6</v>
      </c>
      <c r="N1233" t="s">
        <v>1287</v>
      </c>
      <c r="O1233" t="s">
        <v>1369</v>
      </c>
    </row>
    <row r="1234" spans="1:15" x14ac:dyDescent="0.35">
      <c r="A1234">
        <v>322</v>
      </c>
      <c r="B1234" t="s">
        <v>1340</v>
      </c>
      <c r="C1234">
        <v>0</v>
      </c>
      <c r="D1234" t="s">
        <v>1220</v>
      </c>
      <c r="E1234" t="s">
        <v>554</v>
      </c>
      <c r="F1234" t="b">
        <v>0</v>
      </c>
      <c r="G1234">
        <v>1</v>
      </c>
      <c r="I1234" s="13"/>
      <c r="K1234">
        <v>0</v>
      </c>
      <c r="L1234">
        <v>0</v>
      </c>
      <c r="M1234">
        <v>4</v>
      </c>
      <c r="N1234" t="s">
        <v>1285</v>
      </c>
      <c r="O1234" t="s">
        <v>1367</v>
      </c>
    </row>
    <row r="1235" spans="1:15" x14ac:dyDescent="0.35">
      <c r="A1235">
        <v>322</v>
      </c>
      <c r="B1235" t="s">
        <v>1340</v>
      </c>
      <c r="C1235">
        <v>0</v>
      </c>
      <c r="D1235" t="s">
        <v>1220</v>
      </c>
      <c r="E1235" t="s">
        <v>554</v>
      </c>
      <c r="F1235" t="b">
        <v>0</v>
      </c>
      <c r="G1235">
        <v>1</v>
      </c>
      <c r="I1235" s="13"/>
      <c r="K1235">
        <v>0</v>
      </c>
      <c r="L1235">
        <v>0</v>
      </c>
      <c r="M1235">
        <v>4</v>
      </c>
      <c r="N1235" t="s">
        <v>1284</v>
      </c>
      <c r="O1235" t="s">
        <v>1366</v>
      </c>
    </row>
    <row r="1236" spans="1:15" x14ac:dyDescent="0.35">
      <c r="A1236">
        <v>322</v>
      </c>
      <c r="B1236" t="s">
        <v>1340</v>
      </c>
      <c r="C1236">
        <v>0</v>
      </c>
      <c r="D1236" t="s">
        <v>1220</v>
      </c>
      <c r="E1236" t="s">
        <v>554</v>
      </c>
      <c r="F1236" t="b">
        <v>0</v>
      </c>
      <c r="G1236">
        <v>1</v>
      </c>
      <c r="I1236" s="13"/>
      <c r="K1236">
        <v>0</v>
      </c>
      <c r="L1236">
        <v>0</v>
      </c>
      <c r="M1236">
        <v>4</v>
      </c>
      <c r="N1236" t="s">
        <v>1286</v>
      </c>
      <c r="O1236" t="s">
        <v>1368</v>
      </c>
    </row>
    <row r="1237" spans="1:15" x14ac:dyDescent="0.35">
      <c r="A1237">
        <v>322</v>
      </c>
      <c r="B1237" t="s">
        <v>1340</v>
      </c>
      <c r="C1237">
        <v>0</v>
      </c>
      <c r="D1237" t="s">
        <v>1220</v>
      </c>
      <c r="E1237" t="s">
        <v>554</v>
      </c>
      <c r="F1237" t="b">
        <v>0</v>
      </c>
      <c r="G1237">
        <v>1</v>
      </c>
      <c r="I1237" s="13"/>
      <c r="K1237">
        <v>0</v>
      </c>
      <c r="L1237">
        <v>0</v>
      </c>
      <c r="M1237">
        <v>4</v>
      </c>
      <c r="N1237" t="s">
        <v>1287</v>
      </c>
      <c r="O1237" t="s">
        <v>1369</v>
      </c>
    </row>
    <row r="1238" spans="1:15" x14ac:dyDescent="0.35">
      <c r="A1238">
        <v>323</v>
      </c>
      <c r="B1238" t="s">
        <v>1340</v>
      </c>
      <c r="C1238">
        <v>0</v>
      </c>
      <c r="D1238" t="s">
        <v>1220</v>
      </c>
      <c r="E1238" t="s">
        <v>1342</v>
      </c>
      <c r="F1238" t="b">
        <v>0</v>
      </c>
      <c r="G1238">
        <v>25</v>
      </c>
      <c r="I1238" s="13"/>
      <c r="K1238">
        <v>0</v>
      </c>
      <c r="L1238">
        <v>0</v>
      </c>
      <c r="M1238">
        <v>100</v>
      </c>
      <c r="N1238" t="s">
        <v>1284</v>
      </c>
      <c r="O1238" t="s">
        <v>1366</v>
      </c>
    </row>
    <row r="1239" spans="1:15" x14ac:dyDescent="0.35">
      <c r="A1239">
        <v>323</v>
      </c>
      <c r="B1239" t="s">
        <v>1340</v>
      </c>
      <c r="C1239">
        <v>0</v>
      </c>
      <c r="D1239" t="s">
        <v>1220</v>
      </c>
      <c r="E1239" t="s">
        <v>1342</v>
      </c>
      <c r="F1239" t="b">
        <v>0</v>
      </c>
      <c r="G1239">
        <v>25</v>
      </c>
      <c r="I1239" s="13"/>
      <c r="K1239">
        <v>0</v>
      </c>
      <c r="L1239">
        <v>0</v>
      </c>
      <c r="M1239">
        <v>100</v>
      </c>
      <c r="N1239" t="s">
        <v>1285</v>
      </c>
      <c r="O1239" t="s">
        <v>1367</v>
      </c>
    </row>
    <row r="1240" spans="1:15" x14ac:dyDescent="0.35">
      <c r="A1240">
        <v>323</v>
      </c>
      <c r="B1240" t="s">
        <v>1340</v>
      </c>
      <c r="C1240">
        <v>0</v>
      </c>
      <c r="D1240" t="s">
        <v>1220</v>
      </c>
      <c r="E1240" t="s">
        <v>1342</v>
      </c>
      <c r="F1240" t="b">
        <v>0</v>
      </c>
      <c r="G1240">
        <v>25</v>
      </c>
      <c r="I1240" s="13"/>
      <c r="K1240">
        <v>0</v>
      </c>
      <c r="L1240">
        <v>0</v>
      </c>
      <c r="M1240">
        <v>100</v>
      </c>
      <c r="N1240" t="s">
        <v>1286</v>
      </c>
      <c r="O1240" t="s">
        <v>1368</v>
      </c>
    </row>
    <row r="1241" spans="1:15" x14ac:dyDescent="0.35">
      <c r="A1241">
        <v>323</v>
      </c>
      <c r="B1241" t="s">
        <v>1340</v>
      </c>
      <c r="C1241">
        <v>0</v>
      </c>
      <c r="D1241" t="s">
        <v>1220</v>
      </c>
      <c r="E1241" t="s">
        <v>1342</v>
      </c>
      <c r="F1241" t="b">
        <v>0</v>
      </c>
      <c r="G1241">
        <v>25</v>
      </c>
      <c r="I1241" s="13"/>
      <c r="K1241">
        <v>0</v>
      </c>
      <c r="L1241">
        <v>0</v>
      </c>
      <c r="M1241">
        <v>100</v>
      </c>
      <c r="N1241" t="s">
        <v>1287</v>
      </c>
      <c r="O1241" t="s">
        <v>1369</v>
      </c>
    </row>
    <row r="1242" spans="1:15" x14ac:dyDescent="0.35">
      <c r="A1242">
        <v>324</v>
      </c>
      <c r="B1242" t="s">
        <v>1386</v>
      </c>
      <c r="C1242">
        <v>1</v>
      </c>
      <c r="D1242" t="s">
        <v>1220</v>
      </c>
      <c r="E1242" t="s">
        <v>1387</v>
      </c>
      <c r="F1242" t="b">
        <v>0</v>
      </c>
      <c r="G1242">
        <v>0</v>
      </c>
      <c r="I1242" s="13">
        <v>46224</v>
      </c>
      <c r="K1242">
        <v>0</v>
      </c>
      <c r="L1242">
        <v>0</v>
      </c>
      <c r="M1242">
        <v>2</v>
      </c>
      <c r="N1242" t="s">
        <v>1284</v>
      </c>
      <c r="O1242" t="s">
        <v>1366</v>
      </c>
    </row>
    <row r="1243" spans="1:15" x14ac:dyDescent="0.35">
      <c r="A1243">
        <v>324</v>
      </c>
      <c r="B1243" t="s">
        <v>1386</v>
      </c>
      <c r="C1243">
        <v>0</v>
      </c>
      <c r="D1243" t="s">
        <v>1220</v>
      </c>
      <c r="E1243" t="s">
        <v>1387</v>
      </c>
      <c r="F1243" t="b">
        <v>0</v>
      </c>
      <c r="G1243">
        <v>0</v>
      </c>
      <c r="I1243" s="13"/>
      <c r="K1243">
        <v>0</v>
      </c>
      <c r="L1243">
        <v>0</v>
      </c>
      <c r="M1243">
        <v>2</v>
      </c>
      <c r="N1243" t="s">
        <v>1285</v>
      </c>
      <c r="O1243" t="s">
        <v>1367</v>
      </c>
    </row>
    <row r="1244" spans="1:15" x14ac:dyDescent="0.35">
      <c r="A1244">
        <v>324</v>
      </c>
      <c r="B1244" t="s">
        <v>1386</v>
      </c>
      <c r="C1244">
        <v>0</v>
      </c>
      <c r="D1244" t="s">
        <v>1220</v>
      </c>
      <c r="E1244" t="s">
        <v>1387</v>
      </c>
      <c r="F1244" t="b">
        <v>0</v>
      </c>
      <c r="G1244">
        <v>1</v>
      </c>
      <c r="I1244" s="13"/>
      <c r="K1244">
        <v>0</v>
      </c>
      <c r="L1244">
        <v>0</v>
      </c>
      <c r="M1244">
        <v>2</v>
      </c>
      <c r="N1244" t="s">
        <v>1286</v>
      </c>
      <c r="O1244" t="s">
        <v>1368</v>
      </c>
    </row>
    <row r="1245" spans="1:15" x14ac:dyDescent="0.35">
      <c r="A1245">
        <v>324</v>
      </c>
      <c r="B1245" t="s">
        <v>1386</v>
      </c>
      <c r="C1245">
        <v>0</v>
      </c>
      <c r="D1245" t="s">
        <v>1220</v>
      </c>
      <c r="E1245" t="s">
        <v>1387</v>
      </c>
      <c r="F1245" t="b">
        <v>0</v>
      </c>
      <c r="G1245">
        <v>1</v>
      </c>
      <c r="I1245" s="13"/>
      <c r="K1245">
        <v>0</v>
      </c>
      <c r="L1245">
        <v>0</v>
      </c>
      <c r="M1245">
        <v>2</v>
      </c>
      <c r="N1245" t="s">
        <v>1287</v>
      </c>
      <c r="O1245" t="s">
        <v>1369</v>
      </c>
    </row>
    <row r="1246" spans="1:15" x14ac:dyDescent="0.35">
      <c r="A1246">
        <v>325</v>
      </c>
      <c r="B1246" t="s">
        <v>1386</v>
      </c>
      <c r="C1246">
        <v>0</v>
      </c>
      <c r="D1246" t="s">
        <v>1220</v>
      </c>
      <c r="E1246" t="s">
        <v>1388</v>
      </c>
      <c r="F1246" t="b">
        <v>0</v>
      </c>
      <c r="G1246">
        <v>0</v>
      </c>
      <c r="I1246" s="13"/>
      <c r="K1246">
        <v>0</v>
      </c>
      <c r="L1246">
        <v>0</v>
      </c>
      <c r="M1246">
        <v>1</v>
      </c>
      <c r="N1246" t="s">
        <v>1286</v>
      </c>
      <c r="O1246" t="s">
        <v>1368</v>
      </c>
    </row>
    <row r="1247" spans="1:15" x14ac:dyDescent="0.35">
      <c r="A1247">
        <v>325</v>
      </c>
      <c r="B1247" t="s">
        <v>1386</v>
      </c>
      <c r="C1247">
        <v>2</v>
      </c>
      <c r="D1247" t="s">
        <v>1220</v>
      </c>
      <c r="E1247" t="s">
        <v>1388</v>
      </c>
      <c r="F1247" t="b">
        <v>1</v>
      </c>
      <c r="G1247">
        <v>0</v>
      </c>
      <c r="H1247" t="s">
        <v>1385</v>
      </c>
      <c r="I1247" s="13">
        <v>46220</v>
      </c>
      <c r="K1247">
        <v>0</v>
      </c>
      <c r="L1247">
        <v>0</v>
      </c>
      <c r="M1247">
        <v>1</v>
      </c>
      <c r="N1247" t="s">
        <v>1284</v>
      </c>
      <c r="O1247" t="s">
        <v>1366</v>
      </c>
    </row>
    <row r="1248" spans="1:15" x14ac:dyDescent="0.35">
      <c r="A1248">
        <v>325</v>
      </c>
      <c r="B1248" t="s">
        <v>1386</v>
      </c>
      <c r="C1248">
        <v>0</v>
      </c>
      <c r="D1248" t="s">
        <v>1220</v>
      </c>
      <c r="E1248" t="s">
        <v>1388</v>
      </c>
      <c r="F1248" t="b">
        <v>0</v>
      </c>
      <c r="G1248">
        <v>1</v>
      </c>
      <c r="I1248" s="13"/>
      <c r="K1248">
        <v>0</v>
      </c>
      <c r="L1248">
        <v>0</v>
      </c>
      <c r="M1248">
        <v>1</v>
      </c>
      <c r="N1248" t="s">
        <v>1287</v>
      </c>
      <c r="O1248" t="s">
        <v>1369</v>
      </c>
    </row>
    <row r="1249" spans="1:15" x14ac:dyDescent="0.35">
      <c r="A1249">
        <v>325</v>
      </c>
      <c r="B1249" t="s">
        <v>1386</v>
      </c>
      <c r="C1249">
        <v>0</v>
      </c>
      <c r="D1249" t="s">
        <v>1220</v>
      </c>
      <c r="E1249" t="s">
        <v>1388</v>
      </c>
      <c r="F1249" t="b">
        <v>0</v>
      </c>
      <c r="G1249">
        <v>0</v>
      </c>
      <c r="I1249" s="13"/>
      <c r="K1249">
        <v>0</v>
      </c>
      <c r="L1249">
        <v>0</v>
      </c>
      <c r="M1249">
        <v>1</v>
      </c>
      <c r="N1249" t="s">
        <v>1285</v>
      </c>
      <c r="O1249" t="s">
        <v>1367</v>
      </c>
    </row>
    <row r="1250" spans="1:15" x14ac:dyDescent="0.35">
      <c r="A1250">
        <v>326</v>
      </c>
      <c r="B1250" t="s">
        <v>1386</v>
      </c>
      <c r="C1250">
        <v>0</v>
      </c>
      <c r="D1250" t="s">
        <v>1220</v>
      </c>
      <c r="E1250" t="s">
        <v>1241</v>
      </c>
      <c r="F1250" t="b">
        <v>0</v>
      </c>
      <c r="G1250">
        <v>2</v>
      </c>
      <c r="I1250" s="13"/>
      <c r="K1250">
        <v>0</v>
      </c>
      <c r="L1250">
        <v>0</v>
      </c>
      <c r="M1250">
        <v>10</v>
      </c>
      <c r="N1250" t="s">
        <v>1285</v>
      </c>
      <c r="O1250" t="s">
        <v>1367</v>
      </c>
    </row>
    <row r="1251" spans="1:15" x14ac:dyDescent="0.35">
      <c r="A1251">
        <v>326</v>
      </c>
      <c r="B1251" t="s">
        <v>1386</v>
      </c>
      <c r="C1251">
        <v>0</v>
      </c>
      <c r="D1251" t="s">
        <v>1220</v>
      </c>
      <c r="E1251" t="s">
        <v>1241</v>
      </c>
      <c r="F1251" t="b">
        <v>0</v>
      </c>
      <c r="G1251">
        <v>2</v>
      </c>
      <c r="I1251" s="13"/>
      <c r="K1251">
        <v>0</v>
      </c>
      <c r="L1251">
        <v>0</v>
      </c>
      <c r="M1251">
        <v>10</v>
      </c>
      <c r="N1251" t="s">
        <v>1284</v>
      </c>
      <c r="O1251" t="s">
        <v>1366</v>
      </c>
    </row>
    <row r="1252" spans="1:15" x14ac:dyDescent="0.35">
      <c r="A1252">
        <v>326</v>
      </c>
      <c r="B1252" t="s">
        <v>1386</v>
      </c>
      <c r="C1252">
        <v>0</v>
      </c>
      <c r="D1252" t="s">
        <v>1220</v>
      </c>
      <c r="E1252" t="s">
        <v>1241</v>
      </c>
      <c r="F1252" t="b">
        <v>0</v>
      </c>
      <c r="G1252">
        <v>3</v>
      </c>
      <c r="I1252" s="13"/>
      <c r="K1252">
        <v>0</v>
      </c>
      <c r="L1252">
        <v>0</v>
      </c>
      <c r="M1252">
        <v>10</v>
      </c>
      <c r="N1252" t="s">
        <v>1287</v>
      </c>
      <c r="O1252" t="s">
        <v>1369</v>
      </c>
    </row>
    <row r="1253" spans="1:15" x14ac:dyDescent="0.35">
      <c r="A1253">
        <v>326</v>
      </c>
      <c r="B1253" t="s">
        <v>1386</v>
      </c>
      <c r="C1253">
        <v>0</v>
      </c>
      <c r="D1253" t="s">
        <v>1220</v>
      </c>
      <c r="E1253" t="s">
        <v>1241</v>
      </c>
      <c r="F1253" t="b">
        <v>0</v>
      </c>
      <c r="G1253">
        <v>3</v>
      </c>
      <c r="I1253" s="13"/>
      <c r="K1253">
        <v>0</v>
      </c>
      <c r="L1253">
        <v>0</v>
      </c>
      <c r="M1253">
        <v>10</v>
      </c>
      <c r="N1253" t="s">
        <v>1286</v>
      </c>
      <c r="O1253" t="s">
        <v>1368</v>
      </c>
    </row>
    <row r="1254" spans="1:15" x14ac:dyDescent="0.35">
      <c r="A1254">
        <v>327</v>
      </c>
      <c r="B1254" t="s">
        <v>1386</v>
      </c>
      <c r="C1254">
        <v>0</v>
      </c>
      <c r="D1254" t="s">
        <v>1220</v>
      </c>
      <c r="E1254" t="s">
        <v>1389</v>
      </c>
      <c r="F1254" t="b">
        <v>0</v>
      </c>
      <c r="G1254">
        <v>3</v>
      </c>
      <c r="I1254" s="13"/>
      <c r="K1254">
        <v>0</v>
      </c>
      <c r="L1254">
        <v>0</v>
      </c>
      <c r="M1254">
        <v>10</v>
      </c>
      <c r="N1254" t="s">
        <v>1287</v>
      </c>
      <c r="O1254" t="s">
        <v>1369</v>
      </c>
    </row>
    <row r="1255" spans="1:15" x14ac:dyDescent="0.35">
      <c r="A1255">
        <v>327</v>
      </c>
      <c r="B1255" t="s">
        <v>1386</v>
      </c>
      <c r="C1255">
        <v>0</v>
      </c>
      <c r="D1255" t="s">
        <v>1220</v>
      </c>
      <c r="E1255" t="s">
        <v>1389</v>
      </c>
      <c r="F1255" t="b">
        <v>0</v>
      </c>
      <c r="G1255">
        <v>3</v>
      </c>
      <c r="I1255" s="13"/>
      <c r="K1255">
        <v>0</v>
      </c>
      <c r="L1255">
        <v>0</v>
      </c>
      <c r="M1255">
        <v>10</v>
      </c>
      <c r="N1255" t="s">
        <v>1286</v>
      </c>
      <c r="O1255" t="s">
        <v>1368</v>
      </c>
    </row>
    <row r="1256" spans="1:15" x14ac:dyDescent="0.35">
      <c r="A1256">
        <v>327</v>
      </c>
      <c r="B1256" t="s">
        <v>1386</v>
      </c>
      <c r="C1256">
        <v>0</v>
      </c>
      <c r="D1256" t="s">
        <v>1220</v>
      </c>
      <c r="E1256" t="s">
        <v>1389</v>
      </c>
      <c r="F1256" t="b">
        <v>0</v>
      </c>
      <c r="G1256">
        <v>2</v>
      </c>
      <c r="I1256" s="13"/>
      <c r="K1256">
        <v>0</v>
      </c>
      <c r="L1256">
        <v>0</v>
      </c>
      <c r="M1256">
        <v>10</v>
      </c>
      <c r="N1256" t="s">
        <v>1285</v>
      </c>
      <c r="O1256" t="s">
        <v>1367</v>
      </c>
    </row>
    <row r="1257" spans="1:15" x14ac:dyDescent="0.35">
      <c r="A1257">
        <v>327</v>
      </c>
      <c r="B1257" t="s">
        <v>1386</v>
      </c>
      <c r="C1257">
        <v>1</v>
      </c>
      <c r="D1257" t="s">
        <v>1220</v>
      </c>
      <c r="E1257" t="s">
        <v>1389</v>
      </c>
      <c r="F1257" t="b">
        <v>1</v>
      </c>
      <c r="G1257">
        <v>2</v>
      </c>
      <c r="H1257" t="s">
        <v>1385</v>
      </c>
      <c r="I1257" s="13">
        <v>46220</v>
      </c>
      <c r="K1257">
        <v>0</v>
      </c>
      <c r="L1257">
        <v>0</v>
      </c>
      <c r="M1257">
        <v>10</v>
      </c>
      <c r="N1257" t="s">
        <v>1284</v>
      </c>
      <c r="O1257" t="s">
        <v>1366</v>
      </c>
    </row>
    <row r="1258" spans="1:15" x14ac:dyDescent="0.35">
      <c r="A1258">
        <v>328</v>
      </c>
      <c r="B1258" t="s">
        <v>1386</v>
      </c>
      <c r="C1258">
        <v>0</v>
      </c>
      <c r="D1258" t="s">
        <v>1220</v>
      </c>
      <c r="E1258" t="s">
        <v>1390</v>
      </c>
      <c r="F1258" t="b">
        <v>0</v>
      </c>
      <c r="G1258">
        <v>1</v>
      </c>
      <c r="I1258" s="13"/>
      <c r="K1258">
        <v>0</v>
      </c>
      <c r="L1258">
        <v>0</v>
      </c>
      <c r="M1258">
        <v>4</v>
      </c>
      <c r="N1258" t="s">
        <v>1287</v>
      </c>
      <c r="O1258" t="s">
        <v>1369</v>
      </c>
    </row>
    <row r="1259" spans="1:15" x14ac:dyDescent="0.35">
      <c r="A1259">
        <v>328</v>
      </c>
      <c r="B1259" t="s">
        <v>1386</v>
      </c>
      <c r="C1259">
        <v>0</v>
      </c>
      <c r="D1259" t="s">
        <v>1220</v>
      </c>
      <c r="E1259" t="s">
        <v>1390</v>
      </c>
      <c r="F1259" t="b">
        <v>0</v>
      </c>
      <c r="G1259">
        <v>1</v>
      </c>
      <c r="I1259" s="13"/>
      <c r="K1259">
        <v>0</v>
      </c>
      <c r="L1259">
        <v>0</v>
      </c>
      <c r="M1259">
        <v>4</v>
      </c>
      <c r="N1259" t="s">
        <v>1285</v>
      </c>
      <c r="O1259" t="s">
        <v>1367</v>
      </c>
    </row>
    <row r="1260" spans="1:15" x14ac:dyDescent="0.35">
      <c r="A1260">
        <v>328</v>
      </c>
      <c r="B1260" t="s">
        <v>1386</v>
      </c>
      <c r="C1260">
        <v>0</v>
      </c>
      <c r="D1260" t="s">
        <v>1220</v>
      </c>
      <c r="E1260" t="s">
        <v>1390</v>
      </c>
      <c r="F1260" t="b">
        <v>0</v>
      </c>
      <c r="G1260">
        <v>1</v>
      </c>
      <c r="I1260" s="13"/>
      <c r="K1260">
        <v>0</v>
      </c>
      <c r="L1260">
        <v>0</v>
      </c>
      <c r="M1260">
        <v>4</v>
      </c>
      <c r="N1260" t="s">
        <v>1284</v>
      </c>
      <c r="O1260" t="s">
        <v>1366</v>
      </c>
    </row>
    <row r="1261" spans="1:15" x14ac:dyDescent="0.35">
      <c r="A1261">
        <v>328</v>
      </c>
      <c r="B1261" t="s">
        <v>1386</v>
      </c>
      <c r="C1261">
        <v>0</v>
      </c>
      <c r="D1261" t="s">
        <v>1220</v>
      </c>
      <c r="E1261" t="s">
        <v>1390</v>
      </c>
      <c r="F1261" t="b">
        <v>0</v>
      </c>
      <c r="G1261">
        <v>1</v>
      </c>
      <c r="I1261" s="13"/>
      <c r="K1261">
        <v>0</v>
      </c>
      <c r="L1261">
        <v>0</v>
      </c>
      <c r="M1261">
        <v>4</v>
      </c>
      <c r="N1261" t="s">
        <v>1286</v>
      </c>
      <c r="O1261" t="s">
        <v>1368</v>
      </c>
    </row>
    <row r="1262" spans="1:15" x14ac:dyDescent="0.35">
      <c r="A1262">
        <v>329</v>
      </c>
      <c r="B1262" t="s">
        <v>1386</v>
      </c>
      <c r="C1262">
        <v>0</v>
      </c>
      <c r="D1262" t="s">
        <v>1220</v>
      </c>
      <c r="E1262" t="s">
        <v>1391</v>
      </c>
      <c r="F1262" t="b">
        <v>0</v>
      </c>
      <c r="G1262">
        <v>500</v>
      </c>
      <c r="I1262" s="13"/>
      <c r="K1262">
        <v>0</v>
      </c>
      <c r="L1262">
        <v>0</v>
      </c>
      <c r="M1262">
        <v>2000</v>
      </c>
      <c r="N1262" t="s">
        <v>1287</v>
      </c>
      <c r="O1262" t="s">
        <v>1369</v>
      </c>
    </row>
    <row r="1263" spans="1:15" x14ac:dyDescent="0.35">
      <c r="A1263">
        <v>329</v>
      </c>
      <c r="B1263" t="s">
        <v>1386</v>
      </c>
      <c r="C1263">
        <v>0</v>
      </c>
      <c r="D1263" t="s">
        <v>1220</v>
      </c>
      <c r="E1263" t="s">
        <v>1391</v>
      </c>
      <c r="F1263" t="b">
        <v>0</v>
      </c>
      <c r="G1263">
        <v>500</v>
      </c>
      <c r="I1263" s="13"/>
      <c r="K1263">
        <v>0</v>
      </c>
      <c r="L1263">
        <v>0</v>
      </c>
      <c r="M1263">
        <v>2000</v>
      </c>
      <c r="N1263" t="s">
        <v>1286</v>
      </c>
      <c r="O1263" t="s">
        <v>1368</v>
      </c>
    </row>
    <row r="1264" spans="1:15" x14ac:dyDescent="0.35">
      <c r="A1264">
        <v>329</v>
      </c>
      <c r="B1264" t="s">
        <v>1386</v>
      </c>
      <c r="C1264">
        <v>0</v>
      </c>
      <c r="D1264" t="s">
        <v>1220</v>
      </c>
      <c r="E1264" t="s">
        <v>1391</v>
      </c>
      <c r="F1264" t="b">
        <v>0</v>
      </c>
      <c r="G1264">
        <v>500</v>
      </c>
      <c r="I1264" s="13"/>
      <c r="K1264">
        <v>0</v>
      </c>
      <c r="L1264">
        <v>0</v>
      </c>
      <c r="M1264">
        <v>2000</v>
      </c>
      <c r="N1264" t="s">
        <v>1285</v>
      </c>
      <c r="O1264" t="s">
        <v>1367</v>
      </c>
    </row>
    <row r="1265" spans="1:15" x14ac:dyDescent="0.35">
      <c r="A1265">
        <v>329</v>
      </c>
      <c r="B1265" t="s">
        <v>1386</v>
      </c>
      <c r="C1265">
        <v>1222</v>
      </c>
      <c r="D1265" t="s">
        <v>1220</v>
      </c>
      <c r="E1265" t="s">
        <v>1391</v>
      </c>
      <c r="F1265" t="b">
        <v>1</v>
      </c>
      <c r="G1265">
        <v>500</v>
      </c>
      <c r="H1265" t="s">
        <v>1381</v>
      </c>
      <c r="I1265" s="13">
        <v>46220</v>
      </c>
      <c r="K1265">
        <v>90156667</v>
      </c>
      <c r="L1265">
        <v>5089099360</v>
      </c>
      <c r="M1265">
        <v>2000</v>
      </c>
      <c r="N1265" t="s">
        <v>1284</v>
      </c>
      <c r="O1265" t="s">
        <v>1366</v>
      </c>
    </row>
    <row r="1266" spans="1:15" x14ac:dyDescent="0.35">
      <c r="A1266">
        <v>330</v>
      </c>
      <c r="B1266" t="s">
        <v>1386</v>
      </c>
      <c r="C1266">
        <v>0</v>
      </c>
      <c r="D1266" t="s">
        <v>1220</v>
      </c>
      <c r="E1266" t="s">
        <v>1392</v>
      </c>
      <c r="F1266" t="b">
        <v>0</v>
      </c>
      <c r="G1266">
        <v>1</v>
      </c>
      <c r="I1266" s="13"/>
      <c r="K1266">
        <v>0</v>
      </c>
      <c r="L1266">
        <v>0</v>
      </c>
      <c r="M1266">
        <v>3</v>
      </c>
      <c r="N1266" t="s">
        <v>1285</v>
      </c>
      <c r="O1266" t="s">
        <v>1367</v>
      </c>
    </row>
    <row r="1267" spans="1:15" x14ac:dyDescent="0.35">
      <c r="A1267">
        <v>330</v>
      </c>
      <c r="B1267" t="s">
        <v>1386</v>
      </c>
      <c r="C1267">
        <v>0</v>
      </c>
      <c r="D1267" t="s">
        <v>1220</v>
      </c>
      <c r="E1267" t="s">
        <v>1392</v>
      </c>
      <c r="F1267" t="b">
        <v>0</v>
      </c>
      <c r="G1267">
        <v>1</v>
      </c>
      <c r="I1267" s="13"/>
      <c r="K1267">
        <v>0</v>
      </c>
      <c r="L1267">
        <v>0</v>
      </c>
      <c r="M1267">
        <v>3</v>
      </c>
      <c r="N1267" t="s">
        <v>1286</v>
      </c>
      <c r="O1267" t="s">
        <v>1368</v>
      </c>
    </row>
    <row r="1268" spans="1:15" x14ac:dyDescent="0.35">
      <c r="A1268">
        <v>330</v>
      </c>
      <c r="B1268" t="s">
        <v>1386</v>
      </c>
      <c r="C1268">
        <v>0</v>
      </c>
      <c r="D1268" t="s">
        <v>1220</v>
      </c>
      <c r="E1268" t="s">
        <v>1392</v>
      </c>
      <c r="F1268" t="b">
        <v>0</v>
      </c>
      <c r="G1268">
        <v>1</v>
      </c>
      <c r="I1268" s="13"/>
      <c r="K1268">
        <v>0</v>
      </c>
      <c r="L1268">
        <v>0</v>
      </c>
      <c r="M1268">
        <v>3</v>
      </c>
      <c r="N1268" t="s">
        <v>1287</v>
      </c>
      <c r="O1268" t="s">
        <v>1369</v>
      </c>
    </row>
    <row r="1269" spans="1:15" x14ac:dyDescent="0.35">
      <c r="A1269">
        <v>330</v>
      </c>
      <c r="B1269" t="s">
        <v>1386</v>
      </c>
      <c r="C1269">
        <v>1</v>
      </c>
      <c r="D1269" t="s">
        <v>1220</v>
      </c>
      <c r="E1269" t="s">
        <v>1392</v>
      </c>
      <c r="F1269" t="b">
        <v>1</v>
      </c>
      <c r="G1269">
        <v>0</v>
      </c>
      <c r="H1269" t="s">
        <v>1381</v>
      </c>
      <c r="I1269" s="13">
        <v>46219</v>
      </c>
      <c r="K1269">
        <v>0</v>
      </c>
      <c r="L1269">
        <v>0</v>
      </c>
      <c r="M1269">
        <v>3</v>
      </c>
      <c r="N1269" t="s">
        <v>1284</v>
      </c>
      <c r="O1269" t="s">
        <v>1366</v>
      </c>
    </row>
    <row r="1270" spans="1:15" x14ac:dyDescent="0.35">
      <c r="A1270">
        <v>331</v>
      </c>
      <c r="B1270" t="s">
        <v>1386</v>
      </c>
      <c r="C1270">
        <v>0</v>
      </c>
      <c r="D1270" t="s">
        <v>1220</v>
      </c>
      <c r="E1270" t="s">
        <v>1246</v>
      </c>
      <c r="F1270" t="b">
        <v>0</v>
      </c>
      <c r="G1270">
        <v>1500</v>
      </c>
      <c r="I1270" s="13"/>
      <c r="K1270">
        <v>0</v>
      </c>
      <c r="L1270">
        <v>0</v>
      </c>
      <c r="M1270">
        <v>6000</v>
      </c>
      <c r="N1270" t="s">
        <v>1285</v>
      </c>
      <c r="O1270" t="s">
        <v>1367</v>
      </c>
    </row>
    <row r="1271" spans="1:15" x14ac:dyDescent="0.35">
      <c r="A1271">
        <v>331</v>
      </c>
      <c r="B1271" t="s">
        <v>1386</v>
      </c>
      <c r="C1271">
        <v>1285</v>
      </c>
      <c r="D1271" t="s">
        <v>1220</v>
      </c>
      <c r="E1271" t="s">
        <v>1246</v>
      </c>
      <c r="F1271" t="b">
        <v>1</v>
      </c>
      <c r="G1271">
        <v>1500</v>
      </c>
      <c r="H1271" t="s">
        <v>1381</v>
      </c>
      <c r="I1271" s="13">
        <v>46220</v>
      </c>
      <c r="K1271">
        <v>0</v>
      </c>
      <c r="L1271">
        <v>0</v>
      </c>
      <c r="M1271">
        <v>6000</v>
      </c>
      <c r="N1271" t="s">
        <v>1284</v>
      </c>
      <c r="O1271" t="s">
        <v>1366</v>
      </c>
    </row>
    <row r="1272" spans="1:15" x14ac:dyDescent="0.35">
      <c r="A1272">
        <v>331</v>
      </c>
      <c r="B1272" t="s">
        <v>1386</v>
      </c>
      <c r="C1272">
        <v>0</v>
      </c>
      <c r="D1272" t="s">
        <v>1220</v>
      </c>
      <c r="E1272" t="s">
        <v>1246</v>
      </c>
      <c r="F1272" t="b">
        <v>0</v>
      </c>
      <c r="G1272">
        <v>1500</v>
      </c>
      <c r="I1272" s="13"/>
      <c r="K1272">
        <v>0</v>
      </c>
      <c r="L1272">
        <v>0</v>
      </c>
      <c r="M1272">
        <v>6000</v>
      </c>
      <c r="N1272" t="s">
        <v>1286</v>
      </c>
      <c r="O1272" t="s">
        <v>1368</v>
      </c>
    </row>
    <row r="1273" spans="1:15" x14ac:dyDescent="0.35">
      <c r="A1273">
        <v>331</v>
      </c>
      <c r="B1273" t="s">
        <v>1386</v>
      </c>
      <c r="C1273">
        <v>0</v>
      </c>
      <c r="D1273" t="s">
        <v>1220</v>
      </c>
      <c r="E1273" t="s">
        <v>1246</v>
      </c>
      <c r="F1273" t="b">
        <v>0</v>
      </c>
      <c r="G1273">
        <v>1500</v>
      </c>
      <c r="I1273" s="13"/>
      <c r="K1273">
        <v>0</v>
      </c>
      <c r="L1273">
        <v>0</v>
      </c>
      <c r="M1273">
        <v>6000</v>
      </c>
      <c r="N1273" t="s">
        <v>1287</v>
      </c>
      <c r="O1273" t="s">
        <v>1369</v>
      </c>
    </row>
    <row r="1274" spans="1:15" x14ac:dyDescent="0.35">
      <c r="A1274">
        <v>332</v>
      </c>
      <c r="B1274" t="s">
        <v>1386</v>
      </c>
      <c r="C1274">
        <v>13</v>
      </c>
      <c r="D1274" t="s">
        <v>1220</v>
      </c>
      <c r="E1274" t="s">
        <v>1247</v>
      </c>
      <c r="F1274" t="b">
        <v>1</v>
      </c>
      <c r="G1274">
        <v>47</v>
      </c>
      <c r="H1274" t="s">
        <v>1381</v>
      </c>
      <c r="I1274" s="13">
        <v>46219</v>
      </c>
      <c r="K1274">
        <v>0</v>
      </c>
      <c r="L1274">
        <v>0</v>
      </c>
      <c r="M1274">
        <v>190</v>
      </c>
      <c r="N1274" t="s">
        <v>1284</v>
      </c>
      <c r="O1274" t="s">
        <v>1366</v>
      </c>
    </row>
    <row r="1275" spans="1:15" x14ac:dyDescent="0.35">
      <c r="A1275">
        <v>332</v>
      </c>
      <c r="B1275" t="s">
        <v>1386</v>
      </c>
      <c r="C1275">
        <v>0</v>
      </c>
      <c r="D1275" t="s">
        <v>1220</v>
      </c>
      <c r="E1275" t="s">
        <v>1247</v>
      </c>
      <c r="F1275" t="b">
        <v>0</v>
      </c>
      <c r="G1275">
        <v>47</v>
      </c>
      <c r="I1275" s="13"/>
      <c r="K1275">
        <v>0</v>
      </c>
      <c r="L1275">
        <v>0</v>
      </c>
      <c r="M1275">
        <v>190</v>
      </c>
      <c r="N1275" t="s">
        <v>1285</v>
      </c>
      <c r="O1275" t="s">
        <v>1367</v>
      </c>
    </row>
    <row r="1276" spans="1:15" x14ac:dyDescent="0.35">
      <c r="A1276">
        <v>332</v>
      </c>
      <c r="B1276" t="s">
        <v>1386</v>
      </c>
      <c r="C1276">
        <v>0</v>
      </c>
      <c r="D1276" t="s">
        <v>1220</v>
      </c>
      <c r="E1276" t="s">
        <v>1247</v>
      </c>
      <c r="F1276" t="b">
        <v>0</v>
      </c>
      <c r="G1276">
        <v>48</v>
      </c>
      <c r="I1276" s="13"/>
      <c r="K1276">
        <v>0</v>
      </c>
      <c r="L1276">
        <v>0</v>
      </c>
      <c r="M1276">
        <v>190</v>
      </c>
      <c r="N1276" t="s">
        <v>1286</v>
      </c>
      <c r="O1276" t="s">
        <v>1368</v>
      </c>
    </row>
    <row r="1277" spans="1:15" x14ac:dyDescent="0.35">
      <c r="A1277">
        <v>332</v>
      </c>
      <c r="B1277" t="s">
        <v>1386</v>
      </c>
      <c r="C1277">
        <v>0</v>
      </c>
      <c r="D1277" t="s">
        <v>1220</v>
      </c>
      <c r="E1277" t="s">
        <v>1247</v>
      </c>
      <c r="F1277" t="b">
        <v>0</v>
      </c>
      <c r="G1277">
        <v>48</v>
      </c>
      <c r="I1277" s="13"/>
      <c r="K1277">
        <v>0</v>
      </c>
      <c r="L1277">
        <v>0</v>
      </c>
      <c r="M1277">
        <v>190</v>
      </c>
      <c r="N1277" t="s">
        <v>1287</v>
      </c>
      <c r="O1277" t="s">
        <v>1369</v>
      </c>
    </row>
    <row r="1278" spans="1:15" x14ac:dyDescent="0.35">
      <c r="A1278">
        <v>333</v>
      </c>
      <c r="B1278" t="s">
        <v>1386</v>
      </c>
      <c r="C1278">
        <v>0</v>
      </c>
      <c r="D1278" t="s">
        <v>1220</v>
      </c>
      <c r="E1278" t="s">
        <v>1393</v>
      </c>
      <c r="F1278" t="b">
        <v>0</v>
      </c>
      <c r="G1278">
        <v>63</v>
      </c>
      <c r="I1278" s="13"/>
      <c r="K1278">
        <v>0</v>
      </c>
      <c r="L1278">
        <v>0</v>
      </c>
      <c r="M1278">
        <v>250</v>
      </c>
      <c r="N1278" t="s">
        <v>1287</v>
      </c>
      <c r="O1278" t="s">
        <v>1369</v>
      </c>
    </row>
    <row r="1279" spans="1:15" x14ac:dyDescent="0.35">
      <c r="A1279">
        <v>333</v>
      </c>
      <c r="B1279" t="s">
        <v>1386</v>
      </c>
      <c r="C1279">
        <v>133</v>
      </c>
      <c r="D1279" t="s">
        <v>1220</v>
      </c>
      <c r="E1279" t="s">
        <v>1393</v>
      </c>
      <c r="F1279" t="b">
        <v>1</v>
      </c>
      <c r="G1279">
        <v>62</v>
      </c>
      <c r="H1279" t="s">
        <v>1385</v>
      </c>
      <c r="I1279" s="13">
        <v>46220</v>
      </c>
      <c r="K1279">
        <v>0</v>
      </c>
      <c r="L1279">
        <v>0</v>
      </c>
      <c r="M1279">
        <v>250</v>
      </c>
      <c r="N1279" t="s">
        <v>1284</v>
      </c>
      <c r="O1279" t="s">
        <v>1366</v>
      </c>
    </row>
    <row r="1280" spans="1:15" x14ac:dyDescent="0.35">
      <c r="A1280">
        <v>333</v>
      </c>
      <c r="B1280" t="s">
        <v>1386</v>
      </c>
      <c r="C1280">
        <v>0</v>
      </c>
      <c r="D1280" t="s">
        <v>1220</v>
      </c>
      <c r="E1280" t="s">
        <v>1393</v>
      </c>
      <c r="F1280" t="b">
        <v>0</v>
      </c>
      <c r="G1280">
        <v>63</v>
      </c>
      <c r="I1280" s="13"/>
      <c r="K1280">
        <v>0</v>
      </c>
      <c r="L1280">
        <v>0</v>
      </c>
      <c r="M1280">
        <v>250</v>
      </c>
      <c r="N1280" t="s">
        <v>1286</v>
      </c>
      <c r="O1280" t="s">
        <v>1368</v>
      </c>
    </row>
    <row r="1281" spans="1:15" x14ac:dyDescent="0.35">
      <c r="A1281">
        <v>333</v>
      </c>
      <c r="B1281" t="s">
        <v>1386</v>
      </c>
      <c r="C1281">
        <v>134</v>
      </c>
      <c r="D1281" t="s">
        <v>1220</v>
      </c>
      <c r="E1281" t="s">
        <v>1393</v>
      </c>
      <c r="F1281" t="b">
        <v>1</v>
      </c>
      <c r="G1281">
        <v>62</v>
      </c>
      <c r="H1281" t="s">
        <v>1385</v>
      </c>
      <c r="I1281" s="13">
        <v>46220</v>
      </c>
      <c r="K1281">
        <v>0</v>
      </c>
      <c r="L1281">
        <v>0</v>
      </c>
      <c r="M1281">
        <v>250</v>
      </c>
      <c r="N1281" t="s">
        <v>1285</v>
      </c>
      <c r="O1281" t="s">
        <v>1367</v>
      </c>
    </row>
    <row r="1282" spans="1:15" x14ac:dyDescent="0.35">
      <c r="A1282">
        <v>334</v>
      </c>
      <c r="B1282" t="s">
        <v>1386</v>
      </c>
      <c r="C1282">
        <v>0</v>
      </c>
      <c r="D1282" t="s">
        <v>1220</v>
      </c>
      <c r="E1282" t="s">
        <v>1394</v>
      </c>
      <c r="F1282" t="b">
        <v>0</v>
      </c>
      <c r="G1282">
        <v>4</v>
      </c>
      <c r="I1282" s="13"/>
      <c r="K1282">
        <v>0</v>
      </c>
      <c r="L1282">
        <v>0</v>
      </c>
      <c r="M1282">
        <v>15</v>
      </c>
      <c r="N1282" t="s">
        <v>1287</v>
      </c>
      <c r="O1282" t="s">
        <v>1369</v>
      </c>
    </row>
    <row r="1283" spans="1:15" x14ac:dyDescent="0.35">
      <c r="A1283">
        <v>334</v>
      </c>
      <c r="B1283" t="s">
        <v>1386</v>
      </c>
      <c r="C1283">
        <v>0</v>
      </c>
      <c r="D1283" t="s">
        <v>1220</v>
      </c>
      <c r="E1283" t="s">
        <v>1394</v>
      </c>
      <c r="F1283" t="b">
        <v>0</v>
      </c>
      <c r="G1283">
        <v>4</v>
      </c>
      <c r="I1283" s="13"/>
      <c r="K1283">
        <v>0</v>
      </c>
      <c r="L1283">
        <v>0</v>
      </c>
      <c r="M1283">
        <v>15</v>
      </c>
      <c r="N1283" t="s">
        <v>1286</v>
      </c>
      <c r="O1283" t="s">
        <v>1368</v>
      </c>
    </row>
    <row r="1284" spans="1:15" x14ac:dyDescent="0.35">
      <c r="A1284">
        <v>334</v>
      </c>
      <c r="B1284" t="s">
        <v>1386</v>
      </c>
      <c r="C1284">
        <v>114</v>
      </c>
      <c r="D1284" t="s">
        <v>1220</v>
      </c>
      <c r="E1284" t="s">
        <v>1394</v>
      </c>
      <c r="F1284" t="b">
        <v>1</v>
      </c>
      <c r="G1284">
        <v>4</v>
      </c>
      <c r="H1284" t="s">
        <v>1385</v>
      </c>
      <c r="I1284" s="13">
        <v>46220</v>
      </c>
      <c r="K1284">
        <v>0</v>
      </c>
      <c r="L1284">
        <v>0</v>
      </c>
      <c r="M1284">
        <v>15</v>
      </c>
      <c r="N1284" t="s">
        <v>1285</v>
      </c>
      <c r="O1284" t="s">
        <v>1367</v>
      </c>
    </row>
    <row r="1285" spans="1:15" x14ac:dyDescent="0.35">
      <c r="A1285">
        <v>334</v>
      </c>
      <c r="B1285" t="s">
        <v>1386</v>
      </c>
      <c r="C1285">
        <v>30</v>
      </c>
      <c r="D1285" t="s">
        <v>1220</v>
      </c>
      <c r="E1285" t="s">
        <v>1394</v>
      </c>
      <c r="F1285" t="b">
        <v>1</v>
      </c>
      <c r="G1285">
        <v>3</v>
      </c>
      <c r="H1285" t="s">
        <v>1385</v>
      </c>
      <c r="I1285" s="13">
        <v>46220</v>
      </c>
      <c r="K1285">
        <v>0</v>
      </c>
      <c r="L1285">
        <v>0</v>
      </c>
      <c r="M1285">
        <v>15</v>
      </c>
      <c r="N1285" t="s">
        <v>1284</v>
      </c>
      <c r="O1285" t="s">
        <v>1366</v>
      </c>
    </row>
  </sheetData>
  <phoneticPr fontId="16"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61E5D-B29C-4C23-9FF7-664BCE337D9D}">
  <dimension ref="A1:E27"/>
  <sheetViews>
    <sheetView tabSelected="1" workbookViewId="0">
      <selection activeCell="A42" sqref="A42"/>
    </sheetView>
  </sheetViews>
  <sheetFormatPr baseColWidth="10" defaultColWidth="10.83203125" defaultRowHeight="15.5" x14ac:dyDescent="0.35"/>
  <cols>
    <col min="1" max="1" width="55.25" bestFit="1" customWidth="1"/>
    <col min="2" max="5" width="33.25" customWidth="1"/>
  </cols>
  <sheetData>
    <row r="1" spans="1:5" x14ac:dyDescent="0.35">
      <c r="A1" s="31" t="s">
        <v>0</v>
      </c>
      <c r="B1" s="31" t="s">
        <v>1375</v>
      </c>
      <c r="C1" s="31" t="s">
        <v>1376</v>
      </c>
      <c r="D1" s="31" t="s">
        <v>1377</v>
      </c>
      <c r="E1" s="31" t="s">
        <v>1378</v>
      </c>
    </row>
    <row r="2" spans="1:5" x14ac:dyDescent="0.35">
      <c r="A2" t="str" cm="1">
        <f t="array" ref="A2:A26">IFERROR(_xlfn._xlws.SORT(_xlfn.UNIQUE(_xlfn._xlws.FILTER('MATRIZ PDD 2026'!B2:B335,'MATRIZ PDD 2026'!B2:B335&lt;&gt;""))),"")</f>
        <v>AGUAS DE BOLÍVAR S.A. E.S.P</v>
      </c>
      <c r="B2" s="32">
        <f>IFERROR(AVERAGEIF('MATRIZ PDD 2026'!$B$2:$B$335,$A2,'MATRIZ PDD 2026'!$AE$2:$AE$335),0)</f>
        <v>0.13333333333333333</v>
      </c>
      <c r="C2" s="33">
        <f>SUMIF('MATRIZ PDD 2026'!$B$2:$B$335,$A2,'MATRIZ PDD 2026'!$AI$2:$AI$335)</f>
        <v>44361790845</v>
      </c>
      <c r="D2" s="33">
        <f>SUMIF('MATRIZ PDD 2026'!$B$2:$B$335,$A2,'MATRIZ PDD 2026'!$AG$2:$AG$335)</f>
        <v>136943215969</v>
      </c>
      <c r="E2" s="34">
        <f>COUNTIF('MATRIZ PDD 2026'!$B$2:$B$335,$A2)</f>
        <v>3</v>
      </c>
    </row>
    <row r="3" spans="1:5" x14ac:dyDescent="0.35">
      <c r="A3" t="str">
        <v>ICULTUR</v>
      </c>
      <c r="B3" s="32">
        <f>IFERROR(AVERAGEIF('MATRIZ PDD 2026'!$B$2:$B$335,$A3,'MATRIZ PDD 2026'!$AE$2:$AE$335),0)</f>
        <v>1.7655364145658261</v>
      </c>
      <c r="C3" s="33">
        <f>SUMIF('MATRIZ PDD 2026'!$B$2:$B$335,$A3,'MATRIZ PDD 2026'!$AI$2:$AI$335)</f>
        <v>3808649212</v>
      </c>
      <c r="D3" s="33">
        <f>SUMIF('MATRIZ PDD 2026'!$B$2:$B$335,$A3,'MATRIZ PDD 2026'!$AG$2:$AG$335)</f>
        <v>12884658499</v>
      </c>
      <c r="E3" s="34">
        <f>COUNTIF('MATRIZ PDD 2026'!$B$2:$B$335,$A3)</f>
        <v>20</v>
      </c>
    </row>
    <row r="4" spans="1:5" x14ac:dyDescent="0.35">
      <c r="A4" t="str">
        <v>IDERBOL</v>
      </c>
      <c r="B4" s="32">
        <f>IFERROR(AVERAGEIF('MATRIZ PDD 2026'!$B$2:$B$335,$A4,'MATRIZ PDD 2026'!$AE$2:$AE$335),0)</f>
        <v>1.2358426339709276</v>
      </c>
      <c r="C4" s="33">
        <f>SUMIF('MATRIZ PDD 2026'!$B$2:$B$335,$A4,'MATRIZ PDD 2026'!$AI$2:$AI$335)</f>
        <v>1445010900</v>
      </c>
      <c r="D4" s="33">
        <f>SUMIF('MATRIZ PDD 2026'!$B$2:$B$335,$A4,'MATRIZ PDD 2026'!$AG$2:$AG$335)</f>
        <v>4834727596</v>
      </c>
      <c r="E4" s="34">
        <f>COUNTIF('MATRIZ PDD 2026'!$B$2:$B$335,$A4)</f>
        <v>29</v>
      </c>
    </row>
    <row r="5" spans="1:5" x14ac:dyDescent="0.35">
      <c r="A5" t="str">
        <v>IDERBOL - SECRETARIA PRIVADA</v>
      </c>
      <c r="B5" s="32">
        <f>IFERROR(AVERAGEIF('MATRIZ PDD 2026'!$B$2:$B$335,$A5,'MATRIZ PDD 2026'!$AE$2:$AE$335),0)</f>
        <v>1.6545454545454545</v>
      </c>
      <c r="C5" s="33">
        <f>SUMIF('MATRIZ PDD 2026'!$B$2:$B$335,$A5,'MATRIZ PDD 2026'!$AI$2:$AI$335)</f>
        <v>262010900</v>
      </c>
      <c r="D5" s="33">
        <f>SUMIF('MATRIZ PDD 2026'!$B$2:$B$335,$A5,'MATRIZ PDD 2026'!$AG$2:$AG$335)</f>
        <v>3322109000</v>
      </c>
      <c r="E5" s="34">
        <f>COUNTIF('MATRIZ PDD 2026'!$B$2:$B$335,$A5)</f>
        <v>1</v>
      </c>
    </row>
    <row r="6" spans="1:5" x14ac:dyDescent="0.35">
      <c r="A6" t="str">
        <v>OAGRD</v>
      </c>
      <c r="B6" s="32">
        <f>IFERROR(AVERAGEIF('MATRIZ PDD 2026'!$B$2:$B$335,$A6,'MATRIZ PDD 2026'!$AE$2:$AE$335),0)</f>
        <v>0.46484130434782611</v>
      </c>
      <c r="C6" s="33">
        <f>SUMIF('MATRIZ PDD 2026'!$B$2:$B$335,$A6,'MATRIZ PDD 2026'!$AI$2:$AI$335)</f>
        <v>3507720529</v>
      </c>
      <c r="D6" s="33">
        <f>SUMIF('MATRIZ PDD 2026'!$B$2:$B$335,$A6,'MATRIZ PDD 2026'!$AG$2:$AG$335)</f>
        <v>14516794065</v>
      </c>
      <c r="E6" s="34">
        <f>COUNTIF('MATRIZ PDD 2026'!$B$2:$B$335,$A6)</f>
        <v>8</v>
      </c>
    </row>
    <row r="7" spans="1:5" x14ac:dyDescent="0.35">
      <c r="A7" t="str">
        <v>SECRETARÍA DE AGRICULTURA Y DESARROLLO RURAL</v>
      </c>
      <c r="B7" s="32">
        <f>IFERROR(AVERAGEIF('MATRIZ PDD 2026'!$B$2:$B$335,$A7,'MATRIZ PDD 2026'!$AE$2:$AE$335),0)</f>
        <v>1.1923571428571427</v>
      </c>
      <c r="C7" s="33">
        <f>SUMIF('MATRIZ PDD 2026'!$B$2:$B$335,$A7,'MATRIZ PDD 2026'!$AI$2:$AI$335)</f>
        <v>0</v>
      </c>
      <c r="D7" s="33">
        <f>SUMIF('MATRIZ PDD 2026'!$B$2:$B$335,$A7,'MATRIZ PDD 2026'!$AG$2:$AG$335)</f>
        <v>303500000</v>
      </c>
      <c r="E7" s="34">
        <f>COUNTIF('MATRIZ PDD 2026'!$B$2:$B$335,$A7)</f>
        <v>14</v>
      </c>
    </row>
    <row r="8" spans="1:5" x14ac:dyDescent="0.35">
      <c r="A8" t="str">
        <v xml:space="preserve">SECRETARÍA DE DESARROLLO ECONÓMICO </v>
      </c>
      <c r="B8" s="32">
        <f>IFERROR(AVERAGEIF('MATRIZ PDD 2026'!$B$2:$B$335,$A8,'MATRIZ PDD 2026'!$AE$2:$AE$335),0)</f>
        <v>1.6507249417249417</v>
      </c>
      <c r="C8" s="33">
        <f>SUMIF('MATRIZ PDD 2026'!$B$2:$B$335,$A8,'MATRIZ PDD 2026'!$AI$2:$AI$335)</f>
        <v>1113242500</v>
      </c>
      <c r="D8" s="33">
        <f>SUMIF('MATRIZ PDD 2026'!$B$2:$B$335,$A8,'MATRIZ PDD 2026'!$AG$2:$AG$335)</f>
        <v>513300000</v>
      </c>
      <c r="E8" s="34">
        <f>COUNTIF('MATRIZ PDD 2026'!$B$2:$B$335,$A8)</f>
        <v>22</v>
      </c>
    </row>
    <row r="9" spans="1:5" x14ac:dyDescent="0.35">
      <c r="A9" t="str">
        <v>SECRETARÍA DE DESARROLLO ECONÓMICO - DIRECCIÓN VIVIENDA</v>
      </c>
      <c r="B9" s="32">
        <f>IFERROR(AVERAGEIF('MATRIZ PDD 2026'!$B$2:$B$335,$A9,'MATRIZ PDD 2026'!$AE$2:$AE$335),0)</f>
        <v>0.51708333333333334</v>
      </c>
      <c r="C9" s="33">
        <f>SUMIF('MATRIZ PDD 2026'!$B$2:$B$335,$A9,'MATRIZ PDD 2026'!$AI$2:$AI$335)</f>
        <v>3239000000</v>
      </c>
      <c r="D9" s="33">
        <f>SUMIF('MATRIZ PDD 2026'!$B$2:$B$335,$A9,'MATRIZ PDD 2026'!$AG$2:$AG$335)</f>
        <v>19243000000</v>
      </c>
      <c r="E9" s="34">
        <f>COUNTIF('MATRIZ PDD 2026'!$B$2:$B$335,$A9)</f>
        <v>8</v>
      </c>
    </row>
    <row r="10" spans="1:5" x14ac:dyDescent="0.35">
      <c r="A10" t="str">
        <v>SECRETARÍA DE EDUCACIÓN</v>
      </c>
      <c r="B10" s="32">
        <f>IFERROR(AVERAGEIF('MATRIZ PDD 2026'!$B$2:$B$335,$A10,'MATRIZ PDD 2026'!$AE$2:$AE$335),0)</f>
        <v>0.87303921210975699</v>
      </c>
      <c r="C10" s="33">
        <f>SUMIF('MATRIZ PDD 2026'!$B$2:$B$335,$A10,'MATRIZ PDD 2026'!$AI$2:$AI$335)</f>
        <v>591735222041</v>
      </c>
      <c r="D10" s="33">
        <f>SUMIF('MATRIZ PDD 2026'!$B$2:$B$335,$A10,'MATRIZ PDD 2026'!$AG$2:$AG$335)</f>
        <v>1494877315917</v>
      </c>
      <c r="E10" s="34">
        <f>COUNTIF('MATRIZ PDD 2026'!$B$2:$B$335,$A10)</f>
        <v>25</v>
      </c>
    </row>
    <row r="11" spans="1:5" x14ac:dyDescent="0.35">
      <c r="A11" t="str">
        <v>SECRETARÍA DE INFRAESTRUCTURA</v>
      </c>
      <c r="B11" s="32">
        <f>IFERROR(AVERAGEIF('MATRIZ PDD 2026'!$B$2:$B$335,$A11,'MATRIZ PDD 2026'!$AE$2:$AE$335),0)</f>
        <v>1.7649999999999999</v>
      </c>
      <c r="C11" s="33">
        <f>SUMIF('MATRIZ PDD 2026'!$B$2:$B$335,$A11,'MATRIZ PDD 2026'!$AI$2:$AI$335)</f>
        <v>90183177070</v>
      </c>
      <c r="D11" s="33">
        <f>SUMIF('MATRIZ PDD 2026'!$B$2:$B$335,$A11,'MATRIZ PDD 2026'!$AG$2:$AG$335)</f>
        <v>0</v>
      </c>
      <c r="E11" s="34">
        <f>COUNTIF('MATRIZ PDD 2026'!$B$2:$B$335,$A11)</f>
        <v>6</v>
      </c>
    </row>
    <row r="12" spans="1:5" x14ac:dyDescent="0.35">
      <c r="A12" t="str">
        <v>SECRETARIA DE LA IGUALDAD</v>
      </c>
      <c r="B12" s="32">
        <f>IFERROR(AVERAGEIF('MATRIZ PDD 2026'!$B$2:$B$335,$A12,'MATRIZ PDD 2026'!$AE$2:$AE$335),0)</f>
        <v>0</v>
      </c>
      <c r="C12" s="33">
        <f>SUMIF('MATRIZ PDD 2026'!$B$2:$B$335,$A12,'MATRIZ PDD 2026'!$AI$2:$AI$335)</f>
        <v>0</v>
      </c>
      <c r="D12" s="33">
        <f>SUMIF('MATRIZ PDD 2026'!$B$2:$B$335,$A12,'MATRIZ PDD 2026'!$AG$2:$AG$335)</f>
        <v>0</v>
      </c>
      <c r="E12" s="34">
        <f>COUNTIF('MATRIZ PDD 2026'!$B$2:$B$335,$A12)</f>
        <v>8</v>
      </c>
    </row>
    <row r="13" spans="1:5" x14ac:dyDescent="0.35">
      <c r="A13" t="str">
        <v>SECRETARIA DE LA MUJER</v>
      </c>
      <c r="B13" s="32">
        <f>IFERROR(AVERAGEIF('MATRIZ PDD 2026'!$B$2:$B$335,$A13,'MATRIZ PDD 2026'!$AE$2:$AE$335),0)</f>
        <v>0.21682098765432095</v>
      </c>
      <c r="C13" s="33">
        <f>SUMIF('MATRIZ PDD 2026'!$B$2:$B$335,$A13,'MATRIZ PDD 2026'!$AI$2:$AI$335)</f>
        <v>0</v>
      </c>
      <c r="D13" s="33">
        <f>SUMIF('MATRIZ PDD 2026'!$B$2:$B$335,$A13,'MATRIZ PDD 2026'!$AG$2:$AG$335)</f>
        <v>0</v>
      </c>
      <c r="E13" s="34">
        <f>COUNTIF('MATRIZ PDD 2026'!$B$2:$B$335,$A13)</f>
        <v>18</v>
      </c>
    </row>
    <row r="14" spans="1:5" x14ac:dyDescent="0.35">
      <c r="A14" t="str">
        <v>SECRETARÍA DE MINAS Y ENERGIA</v>
      </c>
      <c r="B14" s="32">
        <f>IFERROR(AVERAGEIF('MATRIZ PDD 2026'!$B$2:$B$335,$A14,'MATRIZ PDD 2026'!$AE$2:$AE$335),0)</f>
        <v>0.72621553884711776</v>
      </c>
      <c r="C14" s="33">
        <f>SUMIF('MATRIZ PDD 2026'!$B$2:$B$335,$A14,'MATRIZ PDD 2026'!$AI$2:$AI$335)</f>
        <v>8326100000</v>
      </c>
      <c r="D14" s="33">
        <f>SUMIF('MATRIZ PDD 2026'!$B$2:$B$335,$A14,'MATRIZ PDD 2026'!$AG$2:$AG$335)</f>
        <v>12069089904</v>
      </c>
      <c r="E14" s="34">
        <f>COUNTIF('MATRIZ PDD 2026'!$B$2:$B$335,$A14)</f>
        <v>7</v>
      </c>
    </row>
    <row r="15" spans="1:5" x14ac:dyDescent="0.35">
      <c r="A15" t="str">
        <v xml:space="preserve">SECRETARIA DE MOVILIDAD </v>
      </c>
      <c r="B15" s="32">
        <f>IFERROR(AVERAGEIF('MATRIZ PDD 2026'!$B$2:$B$335,$A15,'MATRIZ PDD 2026'!$AE$2:$AE$335),0)</f>
        <v>0.4375</v>
      </c>
      <c r="C15" s="33">
        <f>SUMIF('MATRIZ PDD 2026'!$B$2:$B$335,$A15,'MATRIZ PDD 2026'!$AI$2:$AI$335)</f>
        <v>653663875</v>
      </c>
      <c r="D15" s="33">
        <f>SUMIF('MATRIZ PDD 2026'!$B$2:$B$335,$A15,'MATRIZ PDD 2026'!$AG$2:$AG$335)</f>
        <v>847356510</v>
      </c>
      <c r="E15" s="34">
        <f>COUNTIF('MATRIZ PDD 2026'!$B$2:$B$335,$A15)</f>
        <v>4</v>
      </c>
    </row>
    <row r="16" spans="1:5" x14ac:dyDescent="0.35">
      <c r="A16" t="str">
        <v xml:space="preserve">SECRETARÍA DE PLANEACIÓN </v>
      </c>
      <c r="B16" s="32">
        <f>IFERROR(AVERAGEIF('MATRIZ PDD 2026'!$B$2:$B$335,$A16,'MATRIZ PDD 2026'!$AE$2:$AE$335),0)</f>
        <v>2.6933333333333334</v>
      </c>
      <c r="C16" s="33">
        <f>SUMIF('MATRIZ PDD 2026'!$B$2:$B$335,$A16,'MATRIZ PDD 2026'!$AI$2:$AI$335)</f>
        <v>222525000</v>
      </c>
      <c r="D16" s="33">
        <f>SUMIF('MATRIZ PDD 2026'!$B$2:$B$335,$A16,'MATRIZ PDD 2026'!$AG$2:$AG$335)</f>
        <v>418200000</v>
      </c>
      <c r="E16" s="34">
        <f>COUNTIF('MATRIZ PDD 2026'!$B$2:$B$335,$A16)</f>
        <v>12</v>
      </c>
    </row>
    <row r="17" spans="1:5" x14ac:dyDescent="0.35">
      <c r="A17" t="str">
        <v>SECRETARÍA DE SALUD</v>
      </c>
      <c r="B17" s="32">
        <f>IFERROR(AVERAGEIF('MATRIZ PDD 2026'!$B$2:$B$335,$A17,'MATRIZ PDD 2026'!$AE$2:$AE$335),0)</f>
        <v>0.66671953933252026</v>
      </c>
      <c r="C17" s="33">
        <f>SUMIF('MATRIZ PDD 2026'!$B$2:$B$335,$A17,'MATRIZ PDD 2026'!$AI$2:$AI$335)</f>
        <v>0</v>
      </c>
      <c r="D17" s="33">
        <f>SUMIF('MATRIZ PDD 2026'!$B$2:$B$335,$A17,'MATRIZ PDD 2026'!$AG$2:$AG$335)</f>
        <v>0</v>
      </c>
      <c r="E17" s="34">
        <f>COUNTIF('MATRIZ PDD 2026'!$B$2:$B$335,$A17)</f>
        <v>54</v>
      </c>
    </row>
    <row r="18" spans="1:5" x14ac:dyDescent="0.35">
      <c r="A18" t="str">
        <v xml:space="preserve">SECRETARÍA DE SEGURIDAD </v>
      </c>
      <c r="B18" s="32">
        <f>IFERROR(AVERAGEIF('MATRIZ PDD 2026'!$B$2:$B$335,$A18,'MATRIZ PDD 2026'!$AE$2:$AE$335),0)</f>
        <v>0</v>
      </c>
      <c r="C18" s="33">
        <f>SUMIF('MATRIZ PDD 2026'!$B$2:$B$335,$A18,'MATRIZ PDD 2026'!$AI$2:$AI$335)</f>
        <v>0</v>
      </c>
      <c r="D18" s="33">
        <f>SUMIF('MATRIZ PDD 2026'!$B$2:$B$335,$A18,'MATRIZ PDD 2026'!$AG$2:$AG$335)</f>
        <v>0</v>
      </c>
      <c r="E18" s="34">
        <f>COUNTIF('MATRIZ PDD 2026'!$B$2:$B$335,$A18)</f>
        <v>6</v>
      </c>
    </row>
    <row r="19" spans="1:5" x14ac:dyDescent="0.35">
      <c r="A19" t="str">
        <v>SECRETARÍA DE SERVICIOS PÚBLICOS</v>
      </c>
      <c r="B19" s="32">
        <f>IFERROR(AVERAGEIF('MATRIZ PDD 2026'!$B$2:$B$335,$A19,'MATRIZ PDD 2026'!$AE$2:$AE$335),0)</f>
        <v>0</v>
      </c>
      <c r="C19" s="33">
        <f>SUMIF('MATRIZ PDD 2026'!$B$2:$B$335,$A19,'MATRIZ PDD 2026'!$AI$2:$AI$335)</f>
        <v>0</v>
      </c>
      <c r="D19" s="33">
        <f>SUMIF('MATRIZ PDD 2026'!$B$2:$B$335,$A19,'MATRIZ PDD 2026'!$AG$2:$AG$335)</f>
        <v>7209963575</v>
      </c>
      <c r="E19" s="34">
        <f>COUNTIF('MATRIZ PDD 2026'!$B$2:$B$335,$A19)</f>
        <v>4</v>
      </c>
    </row>
    <row r="20" spans="1:5" x14ac:dyDescent="0.35">
      <c r="A20" t="str">
        <v>SECRETARIA DE VÍCTIMAS Y RECONCILIACIÓN</v>
      </c>
      <c r="B20" s="32">
        <f>IFERROR(AVERAGEIF('MATRIZ PDD 2026'!$B$2:$B$335,$A20,'MATRIZ PDD 2026'!$AE$2:$AE$335),0)</f>
        <v>0.18902439063414636</v>
      </c>
      <c r="C20" s="33">
        <f>SUMIF('MATRIZ PDD 2026'!$B$2:$B$335,$A20,'MATRIZ PDD 2026'!$AI$2:$AI$335)</f>
        <v>141500001</v>
      </c>
      <c r="D20" s="33">
        <f>SUMIF('MATRIZ PDD 2026'!$B$2:$B$335,$A20,'MATRIZ PDD 2026'!$AG$2:$AG$335)</f>
        <v>514000001</v>
      </c>
      <c r="E20" s="34">
        <f>COUNTIF('MATRIZ PDD 2026'!$B$2:$B$335,$A20)</f>
        <v>41</v>
      </c>
    </row>
    <row r="21" spans="1:5" x14ac:dyDescent="0.35">
      <c r="A21" t="str">
        <v>SECRETARÍA DEL INTERIOR Y ASUNTOS GUBERNAMENTALES</v>
      </c>
      <c r="B21" s="32">
        <f>IFERROR(AVERAGEIF('MATRIZ PDD 2026'!$B$2:$B$335,$A21,'MATRIZ PDD 2026'!$AE$2:$AE$335),0)</f>
        <v>1.6680272904483431</v>
      </c>
      <c r="C21" s="33">
        <f>SUMIF('MATRIZ PDD 2026'!$B$2:$B$335,$A21,'MATRIZ PDD 2026'!$AI$2:$AI$335)</f>
        <v>14428605221</v>
      </c>
      <c r="D21" s="33">
        <f>SUMIF('MATRIZ PDD 2026'!$B$2:$B$335,$A21,'MATRIZ PDD 2026'!$AG$2:$AG$335)</f>
        <v>23576000000</v>
      </c>
      <c r="E21" s="34">
        <f>COUNTIF('MATRIZ PDD 2026'!$B$2:$B$335,$A21)</f>
        <v>19</v>
      </c>
    </row>
    <row r="22" spans="1:5" x14ac:dyDescent="0.35">
      <c r="A22" t="str">
        <v>SECRETARÍA GENERAL</v>
      </c>
      <c r="B22" s="32">
        <f>IFERROR(AVERAGEIF('MATRIZ PDD 2026'!$B$2:$B$335,$A22,'MATRIZ PDD 2026'!$AE$2:$AE$335),0)</f>
        <v>0.65</v>
      </c>
      <c r="C22" s="33">
        <f>SUMIF('MATRIZ PDD 2026'!$B$2:$B$335,$A22,'MATRIZ PDD 2026'!$AI$2:$AI$335)</f>
        <v>4742377560</v>
      </c>
      <c r="D22" s="33">
        <f>SUMIF('MATRIZ PDD 2026'!$B$2:$B$335,$A22,'MATRIZ PDD 2026'!$AG$2:$AG$335)</f>
        <v>5737493000</v>
      </c>
      <c r="E22" s="34">
        <f>COUNTIF('MATRIZ PDD 2026'!$B$2:$B$335,$A22)</f>
        <v>4</v>
      </c>
    </row>
    <row r="23" spans="1:5" x14ac:dyDescent="0.35">
      <c r="A23" t="str">
        <v>SECRETARÍA PRIVADA</v>
      </c>
      <c r="B23" s="32">
        <f>IFERROR(AVERAGEIF('MATRIZ PDD 2026'!$B$2:$B$335,$A23,'MATRIZ PDD 2026'!$AE$2:$AE$335),0)</f>
        <v>0</v>
      </c>
      <c r="C23" s="33">
        <f>SUMIF('MATRIZ PDD 2026'!$B$2:$B$335,$A23,'MATRIZ PDD 2026'!$AI$2:$AI$335)</f>
        <v>0</v>
      </c>
      <c r="D23" s="33">
        <f>SUMIF('MATRIZ PDD 2026'!$B$2:$B$335,$A23,'MATRIZ PDD 2026'!$AG$2:$AG$335)</f>
        <v>0</v>
      </c>
      <c r="E23" s="34">
        <f>COUNTIF('MATRIZ PDD 2026'!$B$2:$B$335,$A23)</f>
        <v>5</v>
      </c>
    </row>
    <row r="24" spans="1:5" x14ac:dyDescent="0.35">
      <c r="A24" t="str">
        <v>SECRETARÍA PRIVADA- ICULTUR</v>
      </c>
      <c r="B24" s="32">
        <f>IFERROR(AVERAGEIF('MATRIZ PDD 2026'!$B$2:$B$335,$A24,'MATRIZ PDD 2026'!$AE$2:$AE$335),0)</f>
        <v>1200000000</v>
      </c>
      <c r="C24" s="33">
        <f>SUMIF('MATRIZ PDD 2026'!$B$2:$B$335,$A24,'MATRIZ PDD 2026'!$AI$2:$AI$335)</f>
        <v>0</v>
      </c>
      <c r="D24" s="33">
        <f>SUMIF('MATRIZ PDD 2026'!$B$2:$B$335,$A24,'MATRIZ PDD 2026'!$AG$2:$AG$335)</f>
        <v>0</v>
      </c>
      <c r="E24" s="34">
        <f>COUNTIF('MATRIZ PDD 2026'!$B$2:$B$335,$A24)</f>
        <v>2</v>
      </c>
    </row>
    <row r="25" spans="1:5" x14ac:dyDescent="0.35">
      <c r="A25" t="str">
        <v>SECRETARIA TIC</v>
      </c>
      <c r="B25" s="32">
        <f>IFERROR(AVERAGEIF('MATRIZ PDD 2026'!$B$2:$B$335,$A25,'MATRIZ PDD 2026'!$AE$2:$AE$335),0)</f>
        <v>1.3177200956937798</v>
      </c>
      <c r="C25" s="33">
        <f>SUMIF('MATRIZ PDD 2026'!$B$2:$B$335,$A25,'MATRIZ PDD 2026'!$AI$2:$AI$335)</f>
        <v>90156667</v>
      </c>
      <c r="D25" s="33">
        <f>SUMIF('MATRIZ PDD 2026'!$B$2:$B$335,$A25,'MATRIZ PDD 2026'!$AG$2:$AG$335)</f>
        <v>5089099360</v>
      </c>
      <c r="E25" s="34">
        <f>COUNTIF('MATRIZ PDD 2026'!$B$2:$B$335,$A25)</f>
        <v>11</v>
      </c>
    </row>
    <row r="26" spans="1:5" x14ac:dyDescent="0.35">
      <c r="A26" t="str">
        <v>UNIBAC</v>
      </c>
      <c r="B26" s="32">
        <f>IFERROR(AVERAGEIF('MATRIZ PDD 2026'!$B$2:$B$335,$A26,'MATRIZ PDD 2026'!$AE$2:$AE$335),0)</f>
        <v>0</v>
      </c>
      <c r="C26" s="33">
        <f>SUMIF('MATRIZ PDD 2026'!$B$2:$B$335,$A26,'MATRIZ PDD 2026'!$AI$2:$AI$335)</f>
        <v>0</v>
      </c>
      <c r="D26" s="33">
        <f>SUMIF('MATRIZ PDD 2026'!$B$2:$B$335,$A26,'MATRIZ PDD 2026'!$AG$2:$AG$335)</f>
        <v>42000000</v>
      </c>
      <c r="E26" s="34">
        <f>COUNTIF('MATRIZ PDD 2026'!$B$2:$B$335,$A26)</f>
        <v>3</v>
      </c>
    </row>
    <row r="27" spans="1:5" x14ac:dyDescent="0.35">
      <c r="A27" s="35" t="s">
        <v>1379</v>
      </c>
      <c r="B27" s="36">
        <f>IFERROR(AVERAGE('MATRIZ PDD 2026'!AE2:AE335),0)</f>
        <v>7185629.646950949</v>
      </c>
      <c r="C27" s="37">
        <f>SUM(C2:C26)</f>
        <v>768260752321</v>
      </c>
      <c r="D27" s="37">
        <f>SUM(D2:D26)</f>
        <v>1742941823396</v>
      </c>
      <c r="E27" s="38">
        <f>SUM(E2:E26)</f>
        <v>334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8331780-07FC-48C2-8CB8-7463709F94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INSTRUCTIVO</vt:lpstr>
      <vt:lpstr>MATRIZ PDD 2026</vt:lpstr>
      <vt:lpstr>ejecuciones </vt:lpstr>
      <vt:lpstr>RESUMEN POR DEPENDENCIA</vt:lpstr>
      <vt:lpstr>'MATRIZ PDD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cesardelaespriella@gmail.com</dc:creator>
  <cp:lastModifiedBy>Jose David Freyle Varela</cp:lastModifiedBy>
  <cp:lastPrinted>2026-07-20T11:25:52Z</cp:lastPrinted>
  <dcterms:created xsi:type="dcterms:W3CDTF">2026-04-16T15:48:27Z</dcterms:created>
  <dcterms:modified xsi:type="dcterms:W3CDTF">2026-07-21T19:08:39Z</dcterms:modified>
</cp:coreProperties>
</file>