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I CUATRIMESTRE 2025\INFORME GENERAL\MATRIZ GENERAL\"/>
    </mc:Choice>
  </mc:AlternateContent>
  <xr:revisionPtr revIDLastSave="0" documentId="13_ncr:1_{8E5E1559-395D-465B-8870-509FC06AD5C1}" xr6:coauthVersionLast="47" xr6:coauthVersionMax="47" xr10:uidLastSave="{00000000-0000-0000-0000-000000000000}"/>
  <bookViews>
    <workbookView xWindow="-120" yWindow="-120" windowWidth="29040" windowHeight="15720" firstSheet="10" activeTab="17" xr2:uid="{00000000-000D-0000-FFFF-FFFF00000000}"/>
  </bookViews>
  <sheets>
    <sheet name="MINAS Y ENERGIAS " sheetId="2" r:id="rId1"/>
    <sheet name="JURIDICA 2025" sheetId="3" r:id="rId2"/>
    <sheet name="FUNCION PUBLICA 2025" sheetId="4" r:id="rId3"/>
    <sheet name="TIC" sheetId="5" r:id="rId4"/>
    <sheet name="SALUD 2025" sheetId="6" r:id="rId5"/>
    <sheet name="MUJER 2025" sheetId="8" r:id="rId6"/>
    <sheet name="VICTIMA" sheetId="9" r:id="rId7"/>
    <sheet name="INTERIOR" sheetId="10" r:id="rId8"/>
    <sheet name="DESARROLLO ECONOMICO" sheetId="11" r:id="rId9"/>
    <sheet name="Direc de Desrrollo Ec. vivienda" sheetId="12" r:id="rId10"/>
    <sheet name="IGUALDAD" sheetId="13" r:id="rId11"/>
    <sheet name="HACIENDA" sheetId="14" r:id="rId12"/>
    <sheet name="SERVICIOS PUBLICOS" sheetId="15" r:id="rId13"/>
    <sheet name="GESTION DEL RIESGO" sheetId="16" r:id="rId14"/>
    <sheet name="PRIVADA" sheetId="26" r:id="rId15"/>
    <sheet name="PLANEACION " sheetId="27" r:id="rId16"/>
    <sheet name="EDUCACION " sheetId="28" r:id="rId17"/>
    <sheet name="Hoja1" sheetId="29"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1" i="28" l="1"/>
  <c r="AB10" i="28"/>
  <c r="AB9" i="28"/>
  <c r="AB8" i="28"/>
  <c r="AB7" i="28"/>
  <c r="AB6" i="28"/>
  <c r="AB5" i="28"/>
  <c r="AB4" i="28"/>
  <c r="AB3" i="28"/>
  <c r="AB2" i="28"/>
  <c r="BH7" i="13" l="1"/>
  <c r="BG7" i="13" s="1"/>
  <c r="BF7" i="13"/>
  <c r="BD7" i="13"/>
  <c r="BB7" i="13"/>
  <c r="AZ7" i="13"/>
  <c r="AX7" i="13"/>
  <c r="AV7" i="13"/>
  <c r="AT7" i="13"/>
  <c r="AP7" i="13"/>
  <c r="AQ7" i="13" s="1"/>
  <c r="BF6" i="13"/>
  <c r="BD6" i="13"/>
  <c r="BH6" i="13" s="1"/>
  <c r="BG6" i="13" s="1"/>
  <c r="BB6" i="13"/>
  <c r="AZ6" i="13"/>
  <c r="AX6" i="13"/>
  <c r="AV6" i="13"/>
  <c r="AT6" i="13"/>
  <c r="AP6" i="13"/>
  <c r="AQ6" i="13" s="1"/>
  <c r="BF5" i="13"/>
  <c r="BD5" i="13"/>
  <c r="BB5" i="13"/>
  <c r="AZ5" i="13"/>
  <c r="AX5" i="13"/>
  <c r="AV5" i="13"/>
  <c r="AT5" i="13"/>
  <c r="BH5" i="13" s="1"/>
  <c r="BG5" i="13" s="1"/>
  <c r="AP5" i="13"/>
  <c r="AQ5" i="13" s="1"/>
  <c r="BH4" i="13"/>
  <c r="BG4" i="13" s="1"/>
  <c r="BF4" i="13"/>
  <c r="BD4" i="13"/>
  <c r="BB4" i="13"/>
  <c r="AZ4" i="13"/>
  <c r="AX4" i="13"/>
  <c r="AV4" i="13"/>
  <c r="AT4" i="13"/>
  <c r="AP4" i="13"/>
  <c r="AQ4" i="13" s="1"/>
  <c r="V4" i="13"/>
  <c r="BH7" i="8" l="1"/>
  <c r="BG7" i="8" s="1"/>
  <c r="BF7" i="8"/>
  <c r="BD7" i="8"/>
  <c r="BB7" i="8"/>
  <c r="AZ7" i="8"/>
  <c r="AX7" i="8"/>
  <c r="AV7" i="8"/>
  <c r="AT7" i="8"/>
  <c r="AP7" i="8"/>
  <c r="AQ7" i="8" s="1"/>
  <c r="V7" i="8"/>
  <c r="BF6" i="8"/>
  <c r="BD6" i="8"/>
  <c r="BB6" i="8"/>
  <c r="BH6" i="8" s="1"/>
  <c r="BG6" i="8" s="1"/>
  <c r="AZ6" i="8"/>
  <c r="AX6" i="8"/>
  <c r="AV6" i="8"/>
  <c r="AT6" i="8"/>
  <c r="AP6" i="8"/>
  <c r="AQ6" i="8" s="1"/>
  <c r="V6" i="8"/>
  <c r="BF5" i="8"/>
  <c r="BD5" i="8"/>
  <c r="BB5" i="8"/>
  <c r="AZ5" i="8"/>
  <c r="AX5" i="8"/>
  <c r="AV5" i="8"/>
  <c r="AT5" i="8"/>
  <c r="BH5" i="8" s="1"/>
  <c r="BG5" i="8" s="1"/>
  <c r="AP5" i="8"/>
  <c r="AQ5" i="8" s="1"/>
  <c r="V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Senen Vargas Martinez</author>
  </authors>
  <commentList>
    <comment ref="A2" authorId="0" shapeId="0" xr:uid="{00000000-0006-0000-0000-000001000000}">
      <text>
        <r>
          <rPr>
            <b/>
            <sz val="9"/>
            <color indexed="81"/>
            <rFont val="Tahoma"/>
            <family val="2"/>
          </rPr>
          <t>Senen Vargas Martinez:</t>
        </r>
        <r>
          <rPr>
            <sz val="9"/>
            <color indexed="81"/>
            <rFont val="Tahoma"/>
            <family val="2"/>
          </rPr>
          <t xml:space="preserve">
aquí deben agregar todas las direcciones y oficinas que tengan la secretaria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Senen Vargas Martinez</author>
  </authors>
  <commentList>
    <comment ref="A2" authorId="0" shapeId="0" xr:uid="{9320A1AA-8C0C-4C3C-9A15-EC0B01CC208C}">
      <text>
        <r>
          <rPr>
            <b/>
            <sz val="9"/>
            <color indexed="81"/>
            <rFont val="Tahoma"/>
            <family val="2"/>
          </rPr>
          <t>Senen Vargas Martinez:</t>
        </r>
        <r>
          <rPr>
            <sz val="9"/>
            <color indexed="81"/>
            <rFont val="Tahoma"/>
            <family val="2"/>
          </rPr>
          <t xml:space="preserve">
aquí deben agregar todas las direcciones y oficinas que tengan la secretaria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Senen Vargas Martinez</author>
  </authors>
  <commentList>
    <comment ref="A2" authorId="0" shapeId="0" xr:uid="{7F984961-9589-4E1B-A8CB-0C12FEDF551E}">
      <text>
        <r>
          <rPr>
            <b/>
            <sz val="9"/>
            <color indexed="81"/>
            <rFont val="Tahoma"/>
            <family val="2"/>
          </rPr>
          <t>Senen Vargas Martinez:</t>
        </r>
        <r>
          <rPr>
            <sz val="9"/>
            <color indexed="81"/>
            <rFont val="Tahoma"/>
            <family val="2"/>
          </rPr>
          <t xml:space="preserve">
aquí deben agregar todas las direcciones y oficinas que tengan la secretaria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Adib Janna</author>
  </authors>
  <commentList>
    <comment ref="AR3" authorId="0" shapeId="0" xr:uid="{4587956B-B558-485D-A477-88EF62EFBE30}">
      <text>
        <r>
          <rPr>
            <b/>
            <sz val="9"/>
            <color indexed="81"/>
            <rFont val="Tahoma"/>
            <family val="2"/>
          </rPr>
          <t>Adib Janna:</t>
        </r>
        <r>
          <rPr>
            <sz val="9"/>
            <color indexed="81"/>
            <rFont val="Tahoma"/>
            <family val="2"/>
          </rPr>
          <t xml:space="preserve">
El riesgo inherente se obtiene del mapa de calor bajo esta guía.</t>
        </r>
      </text>
    </comment>
    <comment ref="BI3" authorId="0" shapeId="0" xr:uid="{A7F8987D-B40C-47D3-B360-CAEEB7BE7DA5}">
      <text>
        <r>
          <rPr>
            <b/>
            <sz val="9"/>
            <color indexed="81"/>
            <rFont val="Tahoma"/>
            <family val="2"/>
          </rPr>
          <t>Adib Janna:</t>
        </r>
        <r>
          <rPr>
            <sz val="9"/>
            <color indexed="81"/>
            <rFont val="Tahoma"/>
            <family val="2"/>
          </rPr>
          <t xml:space="preserve">
El riesgo residual se obtiene del análisis de los contoles bajo esta guía.</t>
        </r>
      </text>
    </comment>
    <comment ref="Q4" authorId="0" shapeId="0" xr:uid="{B3FED89F-9CDB-478D-8CB9-BAFB090FA6FC}">
      <text>
        <r>
          <rPr>
            <b/>
            <sz val="9"/>
            <color indexed="81"/>
            <rFont val="Tahoma"/>
            <family val="2"/>
          </rPr>
          <t>Adib Janna:
 No se ha presentado en los últimos 5 años</t>
        </r>
        <r>
          <rPr>
            <sz val="9"/>
            <color indexed="81"/>
            <rFont val="Tahoma"/>
            <family val="2"/>
          </rPr>
          <t xml:space="preserve">
</t>
        </r>
      </text>
    </comment>
    <comment ref="R4" authorId="0" shapeId="0" xr:uid="{75B387E1-A5F8-4B78-8013-84CE7B42E64C}">
      <text>
        <r>
          <rPr>
            <b/>
            <sz val="9"/>
            <color indexed="81"/>
            <rFont val="Tahoma"/>
            <family val="2"/>
          </rPr>
          <t>Adib Janna:
Se presentó una vez en los últimos 5 años</t>
        </r>
        <r>
          <rPr>
            <sz val="9"/>
            <color indexed="81"/>
            <rFont val="Tahoma"/>
            <family val="2"/>
          </rPr>
          <t xml:space="preserve">
</t>
        </r>
      </text>
    </comment>
    <comment ref="S4" authorId="0" shapeId="0" xr:uid="{247A4AF8-2935-412B-849F-7DA7630F1DB4}">
      <text>
        <r>
          <rPr>
            <b/>
            <sz val="9"/>
            <color indexed="81"/>
            <rFont val="Tahoma"/>
            <family val="2"/>
          </rPr>
          <t>Adib Janna:
Se presentó una vez en los últimos dos años.</t>
        </r>
        <r>
          <rPr>
            <sz val="9"/>
            <color indexed="81"/>
            <rFont val="Tahoma"/>
            <family val="2"/>
          </rPr>
          <t xml:space="preserve">
</t>
        </r>
      </text>
    </comment>
    <comment ref="T4" authorId="0" shapeId="0" xr:uid="{7FCB673F-3359-4472-8712-F85BA9CC83E9}">
      <text>
        <r>
          <rPr>
            <b/>
            <sz val="9"/>
            <color indexed="81"/>
            <rFont val="Tahoma"/>
            <family val="2"/>
          </rPr>
          <t>Adib Janna: 
Se presentó una vez en el último año.</t>
        </r>
      </text>
    </comment>
    <comment ref="U4" authorId="0" shapeId="0" xr:uid="{B53A469D-2B62-4D2C-B16A-DC723F34718A}">
      <text>
        <r>
          <rPr>
            <b/>
            <sz val="9"/>
            <color indexed="81"/>
            <rFont val="Tahoma"/>
            <family val="2"/>
          </rPr>
          <t>Adib Janna:
Se ha presentado más de una vez en el último año.</t>
        </r>
      </text>
    </comment>
    <comment ref="W4" authorId="0" shapeId="0" xr:uid="{EB122C42-7A32-45EF-A123-9F868C2A94DD}">
      <text>
        <r>
          <rPr>
            <b/>
            <sz val="9"/>
            <color indexed="81"/>
            <rFont val="Tahoma"/>
            <family val="2"/>
          </rPr>
          <t>Adib Janna:</t>
        </r>
        <r>
          <rPr>
            <sz val="9"/>
            <color indexed="81"/>
            <rFont val="Tahoma"/>
            <family val="2"/>
          </rPr>
          <t xml:space="preserve">
Afectar al grupo de funcionarios del proceso?</t>
        </r>
      </text>
    </comment>
    <comment ref="X4" authorId="0" shapeId="0" xr:uid="{0BBD7B83-4371-4FD2-A084-3B662B83507A}">
      <text>
        <r>
          <rPr>
            <b/>
            <sz val="9"/>
            <color indexed="81"/>
            <rFont val="Tahoma"/>
            <family val="2"/>
          </rPr>
          <t>Adib Janna:</t>
        </r>
        <r>
          <rPr>
            <sz val="9"/>
            <color indexed="81"/>
            <rFont val="Tahoma"/>
            <family val="2"/>
          </rPr>
          <t xml:space="preserve">
Afectar el cumplimiento de las metas y objetivos de la dependencia?</t>
        </r>
      </text>
    </comment>
    <comment ref="Y4" authorId="0" shapeId="0" xr:uid="{767F1E73-F1F8-48BC-AC93-C7EBA9A9CDF1}">
      <text>
        <r>
          <rPr>
            <b/>
            <sz val="9"/>
            <color indexed="81"/>
            <rFont val="Tahoma"/>
            <family val="2"/>
          </rPr>
          <t>Adib Janna:</t>
        </r>
        <r>
          <rPr>
            <sz val="9"/>
            <color indexed="81"/>
            <rFont val="Tahoma"/>
            <family val="2"/>
          </rPr>
          <t xml:space="preserve">
Afectar el cumplimiento de Misión de la entidad?</t>
        </r>
      </text>
    </comment>
    <comment ref="Z4" authorId="0" shapeId="0" xr:uid="{FC35C5C4-EDA8-43A4-9720-B7235F1B1FB4}">
      <text>
        <r>
          <rPr>
            <b/>
            <sz val="9"/>
            <color indexed="81"/>
            <rFont val="Tahoma"/>
            <family val="2"/>
          </rPr>
          <t>Adib Janna:</t>
        </r>
        <r>
          <rPr>
            <sz val="9"/>
            <color indexed="81"/>
            <rFont val="Tahoma"/>
            <family val="2"/>
          </rPr>
          <t xml:space="preserve">
Afectar el cumplimiento de la misión del sector al que pertenece la entidad?</t>
        </r>
      </text>
    </comment>
    <comment ref="AA4" authorId="0" shapeId="0" xr:uid="{E4E9F063-1264-4C7F-B124-A3888E4C2EFE}">
      <text>
        <r>
          <rPr>
            <b/>
            <sz val="9"/>
            <color indexed="81"/>
            <rFont val="Tahoma"/>
            <family val="2"/>
          </rPr>
          <t>Adib Janna:</t>
        </r>
        <r>
          <rPr>
            <sz val="9"/>
            <color indexed="81"/>
            <rFont val="Tahoma"/>
            <family val="2"/>
          </rPr>
          <t xml:space="preserve">
Generar pérdida de la confianza de la entidad, afectando su reputación?</t>
        </r>
      </text>
    </comment>
    <comment ref="AB4" authorId="0" shapeId="0" xr:uid="{4B15A573-4182-4D31-B381-53165E1F07BE}">
      <text>
        <r>
          <rPr>
            <b/>
            <sz val="9"/>
            <color indexed="81"/>
            <rFont val="Tahoma"/>
            <family val="2"/>
          </rPr>
          <t>Adib Janna:</t>
        </r>
        <r>
          <rPr>
            <sz val="9"/>
            <color indexed="81"/>
            <rFont val="Tahoma"/>
            <family val="2"/>
          </rPr>
          <t xml:space="preserve">
Generar pérdida de recursos económicos?</t>
        </r>
      </text>
    </comment>
    <comment ref="AC4" authorId="0" shapeId="0" xr:uid="{2E398267-354C-4EDA-9FEC-D7DFB92D99AB}">
      <text>
        <r>
          <rPr>
            <b/>
            <sz val="9"/>
            <color indexed="81"/>
            <rFont val="Tahoma"/>
            <family val="2"/>
          </rPr>
          <t>Adib Janna:</t>
        </r>
        <r>
          <rPr>
            <sz val="9"/>
            <color indexed="81"/>
            <rFont val="Tahoma"/>
            <family val="2"/>
          </rPr>
          <t xml:space="preserve">
Afectar la generación de los productos o la prestación de servicios?</t>
        </r>
      </text>
    </comment>
    <comment ref="AD4" authorId="0" shapeId="0" xr:uid="{9ED49120-223E-4A94-A9AE-9AED6A105E81}">
      <text>
        <r>
          <rPr>
            <b/>
            <sz val="9"/>
            <color indexed="81"/>
            <rFont val="Tahoma"/>
            <family val="2"/>
          </rPr>
          <t>Adib Janna:</t>
        </r>
        <r>
          <rPr>
            <sz val="9"/>
            <color indexed="81"/>
            <rFont val="Tahoma"/>
            <family val="2"/>
          </rPr>
          <t xml:space="preserve">
Dar lugar al detrimento de calidad de vida de la comunidad por la pérdida del bien, servicios o recursos públicos?</t>
        </r>
      </text>
    </comment>
    <comment ref="AE4" authorId="0" shapeId="0" xr:uid="{65B91DAE-4152-4354-8F67-CCBCD2ED2196}">
      <text>
        <r>
          <rPr>
            <b/>
            <sz val="9"/>
            <color indexed="81"/>
            <rFont val="Tahoma"/>
            <family val="2"/>
          </rPr>
          <t>Adib Janna:</t>
        </r>
        <r>
          <rPr>
            <sz val="9"/>
            <color indexed="81"/>
            <rFont val="Tahoma"/>
            <family val="2"/>
          </rPr>
          <t xml:space="preserve">
Generar pérdida de información de la ciudad?</t>
        </r>
      </text>
    </comment>
    <comment ref="AF4" authorId="0" shapeId="0" xr:uid="{4F720A7D-65E7-4CC1-B4B5-74C09616542B}">
      <text>
        <r>
          <rPr>
            <b/>
            <sz val="9"/>
            <color indexed="81"/>
            <rFont val="Tahoma"/>
            <family val="2"/>
          </rPr>
          <t>Adib Janna:</t>
        </r>
        <r>
          <rPr>
            <sz val="9"/>
            <color indexed="81"/>
            <rFont val="Tahoma"/>
            <family val="2"/>
          </rPr>
          <t xml:space="preserve">
Generar intervención de los órganos de control, de la fiscalía u otro ente?</t>
        </r>
      </text>
    </comment>
    <comment ref="AG4" authorId="0" shapeId="0" xr:uid="{11E958BE-E31A-4CE4-AE5E-DE6E553DBAB5}">
      <text>
        <r>
          <rPr>
            <b/>
            <sz val="9"/>
            <color indexed="81"/>
            <rFont val="Tahoma"/>
            <family val="2"/>
          </rPr>
          <t>Adib Janna:</t>
        </r>
        <r>
          <rPr>
            <sz val="9"/>
            <color indexed="81"/>
            <rFont val="Tahoma"/>
            <family val="2"/>
          </rPr>
          <t xml:space="preserve">
Dar lugar a procesos sancionatorios?</t>
        </r>
      </text>
    </comment>
    <comment ref="AH4" authorId="0" shapeId="0" xr:uid="{0427CE68-8181-4C2F-9F15-8DBCE8ADB7A9}">
      <text>
        <r>
          <rPr>
            <b/>
            <sz val="9"/>
            <color indexed="81"/>
            <rFont val="Tahoma"/>
            <family val="2"/>
          </rPr>
          <t>Adib Janna:</t>
        </r>
        <r>
          <rPr>
            <sz val="9"/>
            <color indexed="81"/>
            <rFont val="Tahoma"/>
            <family val="2"/>
          </rPr>
          <t xml:space="preserve">
Dar lugar a procesos disciplinarios?</t>
        </r>
      </text>
    </comment>
    <comment ref="AI4" authorId="0" shapeId="0" xr:uid="{715760D0-B33C-41A1-8B1D-B068D5D9DCA0}">
      <text>
        <r>
          <rPr>
            <b/>
            <sz val="9"/>
            <color indexed="81"/>
            <rFont val="Tahoma"/>
            <family val="2"/>
          </rPr>
          <t>Adib Janna:</t>
        </r>
        <r>
          <rPr>
            <sz val="9"/>
            <color indexed="81"/>
            <rFont val="Tahoma"/>
            <family val="2"/>
          </rPr>
          <t xml:space="preserve">
Dar lugar a procesos fiscales?</t>
        </r>
      </text>
    </comment>
    <comment ref="AJ4" authorId="0" shapeId="0" xr:uid="{FAB5E40D-41C7-461C-B9B8-D75EF497393B}">
      <text>
        <r>
          <rPr>
            <b/>
            <sz val="9"/>
            <color indexed="81"/>
            <rFont val="Tahoma"/>
            <family val="2"/>
          </rPr>
          <t>Adib Janna:</t>
        </r>
        <r>
          <rPr>
            <sz val="9"/>
            <color indexed="81"/>
            <rFont val="Tahoma"/>
            <family val="2"/>
          </rPr>
          <t xml:space="preserve">
Dar lugar a procesos penales?</t>
        </r>
      </text>
    </comment>
    <comment ref="AK4" authorId="0" shapeId="0" xr:uid="{72DE494B-F0D3-4009-81AF-5FB122956894}">
      <text>
        <r>
          <rPr>
            <b/>
            <sz val="9"/>
            <color indexed="81"/>
            <rFont val="Tahoma"/>
            <family val="2"/>
          </rPr>
          <t>Adib Janna:</t>
        </r>
        <r>
          <rPr>
            <sz val="9"/>
            <color indexed="81"/>
            <rFont val="Tahoma"/>
            <family val="2"/>
          </rPr>
          <t xml:space="preserve">
Generar pérdida de credibilidad del sector?</t>
        </r>
      </text>
    </comment>
    <comment ref="AL4" authorId="0" shapeId="0" xr:uid="{0D182624-4E5A-4BC7-B033-DD49D7837938}">
      <text>
        <r>
          <rPr>
            <b/>
            <sz val="9"/>
            <color indexed="81"/>
            <rFont val="Tahoma"/>
            <family val="2"/>
          </rPr>
          <t>Adib Janna:</t>
        </r>
        <r>
          <rPr>
            <sz val="9"/>
            <color indexed="81"/>
            <rFont val="Tahoma"/>
            <family val="2"/>
          </rPr>
          <t xml:space="preserve">
Ocasionar lesiones físicas o pérdida de vidas humanas?</t>
        </r>
      </text>
    </comment>
    <comment ref="AM4" authorId="0" shapeId="0" xr:uid="{6A5E5105-FB28-4952-8C88-0644180016D3}">
      <text>
        <r>
          <rPr>
            <b/>
            <sz val="9"/>
            <color indexed="81"/>
            <rFont val="Tahoma"/>
            <family val="2"/>
          </rPr>
          <t>Adib Janna:</t>
        </r>
        <r>
          <rPr>
            <sz val="9"/>
            <color indexed="81"/>
            <rFont val="Tahoma"/>
            <family val="2"/>
          </rPr>
          <t xml:space="preserve">
Afectar la imagen regional?</t>
        </r>
      </text>
    </comment>
    <comment ref="AN4" authorId="0" shapeId="0" xr:uid="{E2A97C56-FD88-44CC-A7F7-54FC07BB2EDF}">
      <text>
        <r>
          <rPr>
            <b/>
            <sz val="9"/>
            <color indexed="81"/>
            <rFont val="Tahoma"/>
            <family val="2"/>
          </rPr>
          <t>Adib Janna:</t>
        </r>
        <r>
          <rPr>
            <sz val="9"/>
            <color indexed="81"/>
            <rFont val="Tahoma"/>
            <family val="2"/>
          </rPr>
          <t xml:space="preserve">
Afectar la imagen nacional?</t>
        </r>
      </text>
    </comment>
    <comment ref="AO4" authorId="0" shapeId="0" xr:uid="{848DFFC8-EDB5-44AC-91B3-F1C6B1C291E9}">
      <text>
        <r>
          <rPr>
            <b/>
            <sz val="9"/>
            <color indexed="81"/>
            <rFont val="Tahoma"/>
            <family val="2"/>
          </rPr>
          <t>Adib Janna:</t>
        </r>
        <r>
          <rPr>
            <sz val="9"/>
            <color indexed="81"/>
            <rFont val="Tahoma"/>
            <family val="2"/>
          </rPr>
          <t xml:space="preserve">
Generar daño ambiental?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Senen Vargas Martinez</author>
  </authors>
  <commentList>
    <comment ref="A2" authorId="0" shapeId="0" xr:uid="{5F173111-9996-44F5-907B-83AB5C732068}">
      <text>
        <r>
          <rPr>
            <b/>
            <sz val="9"/>
            <color indexed="81"/>
            <rFont val="Tahoma"/>
            <family val="2"/>
          </rPr>
          <t>Senen Vargas Martinez:</t>
        </r>
        <r>
          <rPr>
            <sz val="9"/>
            <color indexed="81"/>
            <rFont val="Tahoma"/>
            <family val="2"/>
          </rPr>
          <t xml:space="preserve">
aquí deben agregar todas las direcciones y oficinas que tengan la secretaria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Adib Janna</author>
  </authors>
  <commentList>
    <comment ref="AR2" authorId="0" shapeId="0" xr:uid="{6CDFD25E-A0FE-427A-8E3E-ED788F89B7E4}">
      <text>
        <r>
          <rPr>
            <b/>
            <sz val="9"/>
            <color indexed="81"/>
            <rFont val="Tahoma"/>
            <family val="2"/>
          </rPr>
          <t>Adib Janna:</t>
        </r>
        <r>
          <rPr>
            <sz val="9"/>
            <color indexed="81"/>
            <rFont val="Tahoma"/>
            <family val="2"/>
          </rPr>
          <t xml:space="preserve">
El riesgo inherente se obtiene del mapa de calor bajo esta guía.</t>
        </r>
      </text>
    </comment>
    <comment ref="BI2" authorId="0" shapeId="0" xr:uid="{96493726-8BC7-4641-A606-053D72EBAE08}">
      <text>
        <r>
          <rPr>
            <b/>
            <sz val="9"/>
            <color indexed="81"/>
            <rFont val="Tahoma"/>
            <family val="2"/>
          </rPr>
          <t>Adib Janna:</t>
        </r>
        <r>
          <rPr>
            <sz val="9"/>
            <color indexed="81"/>
            <rFont val="Tahoma"/>
            <family val="2"/>
          </rPr>
          <t xml:space="preserve">
El riesgo residual se obtiene del análisis de los contoles bajo esta guía.</t>
        </r>
      </text>
    </comment>
    <comment ref="Q3" authorId="0" shapeId="0" xr:uid="{4B02F3A5-9FB6-4DA7-9A43-77501C5E0EB1}">
      <text>
        <r>
          <rPr>
            <b/>
            <sz val="9"/>
            <color indexed="81"/>
            <rFont val="Tahoma"/>
            <family val="2"/>
          </rPr>
          <t>Adib Janna:
 No se ha presentado en los últimos 5 años</t>
        </r>
        <r>
          <rPr>
            <sz val="9"/>
            <color indexed="81"/>
            <rFont val="Tahoma"/>
            <family val="2"/>
          </rPr>
          <t xml:space="preserve">
</t>
        </r>
      </text>
    </comment>
    <comment ref="R3" authorId="0" shapeId="0" xr:uid="{D7304665-08F2-42A9-8BC2-A19C5B1F3FAB}">
      <text>
        <r>
          <rPr>
            <b/>
            <sz val="9"/>
            <color indexed="81"/>
            <rFont val="Tahoma"/>
            <family val="2"/>
          </rPr>
          <t>Adib Janna:
Se presentó una vez en los últimos 5 años</t>
        </r>
        <r>
          <rPr>
            <sz val="9"/>
            <color indexed="81"/>
            <rFont val="Tahoma"/>
            <family val="2"/>
          </rPr>
          <t xml:space="preserve">
</t>
        </r>
      </text>
    </comment>
    <comment ref="S3" authorId="0" shapeId="0" xr:uid="{433BE029-44B1-4A64-812A-5BA2C901D7B2}">
      <text>
        <r>
          <rPr>
            <b/>
            <sz val="9"/>
            <color indexed="81"/>
            <rFont val="Tahoma"/>
            <family val="2"/>
          </rPr>
          <t>Adib Janna:
Se presentó una vez en los últimos dos años.</t>
        </r>
        <r>
          <rPr>
            <sz val="9"/>
            <color indexed="81"/>
            <rFont val="Tahoma"/>
            <family val="2"/>
          </rPr>
          <t xml:space="preserve">
</t>
        </r>
      </text>
    </comment>
    <comment ref="T3" authorId="0" shapeId="0" xr:uid="{70AF23D7-5020-4DCF-93FC-6E0EFBD92359}">
      <text>
        <r>
          <rPr>
            <b/>
            <sz val="9"/>
            <color indexed="81"/>
            <rFont val="Tahoma"/>
            <family val="2"/>
          </rPr>
          <t>Adib Janna: 
Se presentó una vez en el último año.</t>
        </r>
      </text>
    </comment>
    <comment ref="U3" authorId="0" shapeId="0" xr:uid="{F3B3B275-B61D-4FEB-991D-2D06AD690E52}">
      <text>
        <r>
          <rPr>
            <b/>
            <sz val="9"/>
            <color indexed="81"/>
            <rFont val="Tahoma"/>
            <family val="2"/>
          </rPr>
          <t>Adib Janna:
Se ha presentado más de una vez en el último año.</t>
        </r>
      </text>
    </comment>
    <comment ref="W3" authorId="0" shapeId="0" xr:uid="{B1922675-B770-467E-B17E-83227292D025}">
      <text>
        <r>
          <rPr>
            <b/>
            <sz val="9"/>
            <color indexed="81"/>
            <rFont val="Tahoma"/>
            <family val="2"/>
          </rPr>
          <t>Adib Janna:</t>
        </r>
        <r>
          <rPr>
            <sz val="9"/>
            <color indexed="81"/>
            <rFont val="Tahoma"/>
            <family val="2"/>
          </rPr>
          <t xml:space="preserve">
Afectar al grupo de funcionarios del proceso?</t>
        </r>
      </text>
    </comment>
    <comment ref="X3" authorId="0" shapeId="0" xr:uid="{69B6636B-21B4-47C6-A735-A75C709E12F2}">
      <text>
        <r>
          <rPr>
            <b/>
            <sz val="9"/>
            <color indexed="81"/>
            <rFont val="Tahoma"/>
            <family val="2"/>
          </rPr>
          <t>Adib Janna:</t>
        </r>
        <r>
          <rPr>
            <sz val="9"/>
            <color indexed="81"/>
            <rFont val="Tahoma"/>
            <family val="2"/>
          </rPr>
          <t xml:space="preserve">
Afectar el cumplimiento de las metas y objetivos de la dependencia?</t>
        </r>
      </text>
    </comment>
    <comment ref="Y3" authorId="0" shapeId="0" xr:uid="{05AE6615-7580-41F4-8DFD-2E82DCEF6894}">
      <text>
        <r>
          <rPr>
            <b/>
            <sz val="9"/>
            <color indexed="81"/>
            <rFont val="Tahoma"/>
            <family val="2"/>
          </rPr>
          <t>Adib Janna:</t>
        </r>
        <r>
          <rPr>
            <sz val="9"/>
            <color indexed="81"/>
            <rFont val="Tahoma"/>
            <family val="2"/>
          </rPr>
          <t xml:space="preserve">
Afectar el cumplimiento de Misión de la entidad?</t>
        </r>
      </text>
    </comment>
    <comment ref="Z3" authorId="0" shapeId="0" xr:uid="{044CBE4E-5AB7-4211-AD50-26D90C7D04FD}">
      <text>
        <r>
          <rPr>
            <b/>
            <sz val="9"/>
            <color indexed="81"/>
            <rFont val="Tahoma"/>
            <family val="2"/>
          </rPr>
          <t>Adib Janna:</t>
        </r>
        <r>
          <rPr>
            <sz val="9"/>
            <color indexed="81"/>
            <rFont val="Tahoma"/>
            <family val="2"/>
          </rPr>
          <t xml:space="preserve">
Afectar el cumplimiento de la misión del sector al que pertenece la entidad?</t>
        </r>
      </text>
    </comment>
    <comment ref="AA3" authorId="0" shapeId="0" xr:uid="{D059174B-CAB8-47FB-BCB6-BD8708EAC9E0}">
      <text>
        <r>
          <rPr>
            <b/>
            <sz val="9"/>
            <color indexed="81"/>
            <rFont val="Tahoma"/>
            <family val="2"/>
          </rPr>
          <t>Adib Janna:</t>
        </r>
        <r>
          <rPr>
            <sz val="9"/>
            <color indexed="81"/>
            <rFont val="Tahoma"/>
            <family val="2"/>
          </rPr>
          <t xml:space="preserve">
Generar pérdida de la confianza de la entidad, afectando su reputación?</t>
        </r>
      </text>
    </comment>
    <comment ref="AB3" authorId="0" shapeId="0" xr:uid="{0F4D33B0-BC50-414E-A1CF-59928BFF1633}">
      <text>
        <r>
          <rPr>
            <b/>
            <sz val="9"/>
            <color indexed="81"/>
            <rFont val="Tahoma"/>
            <family val="2"/>
          </rPr>
          <t>Adib Janna:</t>
        </r>
        <r>
          <rPr>
            <sz val="9"/>
            <color indexed="81"/>
            <rFont val="Tahoma"/>
            <family val="2"/>
          </rPr>
          <t xml:space="preserve">
Generar pérdida de recursos económicos?</t>
        </r>
      </text>
    </comment>
    <comment ref="AC3" authorId="0" shapeId="0" xr:uid="{FCC467B8-5AF0-4260-993B-9ED92CA5460C}">
      <text>
        <r>
          <rPr>
            <b/>
            <sz val="9"/>
            <color indexed="81"/>
            <rFont val="Tahoma"/>
            <family val="2"/>
          </rPr>
          <t>Adib Janna:</t>
        </r>
        <r>
          <rPr>
            <sz val="9"/>
            <color indexed="81"/>
            <rFont val="Tahoma"/>
            <family val="2"/>
          </rPr>
          <t xml:space="preserve">
Afectar la generación de los productos o la prestación de servicios?</t>
        </r>
      </text>
    </comment>
    <comment ref="AD3" authorId="0" shapeId="0" xr:uid="{1D2482AB-A013-4C65-AA17-9F5245797D46}">
      <text>
        <r>
          <rPr>
            <b/>
            <sz val="9"/>
            <color indexed="81"/>
            <rFont val="Tahoma"/>
            <family val="2"/>
          </rPr>
          <t>Adib Janna:</t>
        </r>
        <r>
          <rPr>
            <sz val="9"/>
            <color indexed="81"/>
            <rFont val="Tahoma"/>
            <family val="2"/>
          </rPr>
          <t xml:space="preserve">
Dar lugar al detrimento de calidad de vida de la comunidad por la pérdida del bien, servicios o recursos públicos?</t>
        </r>
      </text>
    </comment>
    <comment ref="AE3" authorId="0" shapeId="0" xr:uid="{B1F812F2-C4A4-4C5D-81A8-BFF640D66C11}">
      <text>
        <r>
          <rPr>
            <b/>
            <sz val="9"/>
            <color indexed="81"/>
            <rFont val="Tahoma"/>
            <family val="2"/>
          </rPr>
          <t>Adib Janna:</t>
        </r>
        <r>
          <rPr>
            <sz val="9"/>
            <color indexed="81"/>
            <rFont val="Tahoma"/>
            <family val="2"/>
          </rPr>
          <t xml:space="preserve">
Generar pérdida de información de la ciudad?</t>
        </r>
      </text>
    </comment>
    <comment ref="AF3" authorId="0" shapeId="0" xr:uid="{C0B1FA13-2A3F-43D0-BCC3-EA9E1569E0F2}">
      <text>
        <r>
          <rPr>
            <b/>
            <sz val="9"/>
            <color indexed="81"/>
            <rFont val="Tahoma"/>
            <family val="2"/>
          </rPr>
          <t>Adib Janna:</t>
        </r>
        <r>
          <rPr>
            <sz val="9"/>
            <color indexed="81"/>
            <rFont val="Tahoma"/>
            <family val="2"/>
          </rPr>
          <t xml:space="preserve">
Generar intervención de los órganos de control, de la fiscalía u otro ente?</t>
        </r>
      </text>
    </comment>
    <comment ref="AG3" authorId="0" shapeId="0" xr:uid="{47CBA11E-54E9-4C3D-9B0C-E743A971ECD3}">
      <text>
        <r>
          <rPr>
            <b/>
            <sz val="9"/>
            <color indexed="81"/>
            <rFont val="Tahoma"/>
            <family val="2"/>
          </rPr>
          <t>Adib Janna:</t>
        </r>
        <r>
          <rPr>
            <sz val="9"/>
            <color indexed="81"/>
            <rFont val="Tahoma"/>
            <family val="2"/>
          </rPr>
          <t xml:space="preserve">
Dar lugar a procesos sancionatorios?</t>
        </r>
      </text>
    </comment>
    <comment ref="AH3" authorId="0" shapeId="0" xr:uid="{992CA845-81AB-4DF0-B339-280EE2B8B005}">
      <text>
        <r>
          <rPr>
            <b/>
            <sz val="9"/>
            <color indexed="81"/>
            <rFont val="Tahoma"/>
            <family val="2"/>
          </rPr>
          <t>Adib Janna:</t>
        </r>
        <r>
          <rPr>
            <sz val="9"/>
            <color indexed="81"/>
            <rFont val="Tahoma"/>
            <family val="2"/>
          </rPr>
          <t xml:space="preserve">
Dar lugar a procesos disciplinarios?</t>
        </r>
      </text>
    </comment>
    <comment ref="AI3" authorId="0" shapeId="0" xr:uid="{167CE610-3C9C-4525-8A37-0BC38F0038C9}">
      <text>
        <r>
          <rPr>
            <b/>
            <sz val="9"/>
            <color indexed="81"/>
            <rFont val="Tahoma"/>
            <family val="2"/>
          </rPr>
          <t>Adib Janna:</t>
        </r>
        <r>
          <rPr>
            <sz val="9"/>
            <color indexed="81"/>
            <rFont val="Tahoma"/>
            <family val="2"/>
          </rPr>
          <t xml:space="preserve">
Dar lugar a procesos fiscales?</t>
        </r>
      </text>
    </comment>
    <comment ref="AJ3" authorId="0" shapeId="0" xr:uid="{C38975AE-F7B8-435B-8644-50EE7646A378}">
      <text>
        <r>
          <rPr>
            <b/>
            <sz val="9"/>
            <color indexed="81"/>
            <rFont val="Tahoma"/>
            <family val="2"/>
          </rPr>
          <t>Adib Janna:</t>
        </r>
        <r>
          <rPr>
            <sz val="9"/>
            <color indexed="81"/>
            <rFont val="Tahoma"/>
            <family val="2"/>
          </rPr>
          <t xml:space="preserve">
Dar lugar a procesos penales?</t>
        </r>
      </text>
    </comment>
    <comment ref="AK3" authorId="0" shapeId="0" xr:uid="{975A2281-B049-45A0-B374-8B833D17C67F}">
      <text>
        <r>
          <rPr>
            <b/>
            <sz val="9"/>
            <color indexed="81"/>
            <rFont val="Tahoma"/>
            <family val="2"/>
          </rPr>
          <t>Adib Janna:</t>
        </r>
        <r>
          <rPr>
            <sz val="9"/>
            <color indexed="81"/>
            <rFont val="Tahoma"/>
            <family val="2"/>
          </rPr>
          <t xml:space="preserve">
Generar pérdida de credibilidad del sector?</t>
        </r>
      </text>
    </comment>
    <comment ref="AL3" authorId="0" shapeId="0" xr:uid="{2DE1A65E-E32A-4441-B4E2-1BD810EDF0AC}">
      <text>
        <r>
          <rPr>
            <b/>
            <sz val="9"/>
            <color indexed="81"/>
            <rFont val="Tahoma"/>
            <family val="2"/>
          </rPr>
          <t>Adib Janna:</t>
        </r>
        <r>
          <rPr>
            <sz val="9"/>
            <color indexed="81"/>
            <rFont val="Tahoma"/>
            <family val="2"/>
          </rPr>
          <t xml:space="preserve">
Ocasionar lesiones físicas o pérdida de vidas humanas?</t>
        </r>
      </text>
    </comment>
    <comment ref="AM3" authorId="0" shapeId="0" xr:uid="{6C0A76BB-9DC1-48E7-90E5-3D6175CA4A08}">
      <text>
        <r>
          <rPr>
            <b/>
            <sz val="9"/>
            <color indexed="81"/>
            <rFont val="Tahoma"/>
            <family val="2"/>
          </rPr>
          <t>Adib Janna:</t>
        </r>
        <r>
          <rPr>
            <sz val="9"/>
            <color indexed="81"/>
            <rFont val="Tahoma"/>
            <family val="2"/>
          </rPr>
          <t xml:space="preserve">
Afectar la imagen regional?</t>
        </r>
      </text>
    </comment>
    <comment ref="AN3" authorId="0" shapeId="0" xr:uid="{EAAD20B3-9FAB-4F9F-BF43-3843EA78DC6E}">
      <text>
        <r>
          <rPr>
            <b/>
            <sz val="9"/>
            <color indexed="81"/>
            <rFont val="Tahoma"/>
            <family val="2"/>
          </rPr>
          <t>Adib Janna:</t>
        </r>
        <r>
          <rPr>
            <sz val="9"/>
            <color indexed="81"/>
            <rFont val="Tahoma"/>
            <family val="2"/>
          </rPr>
          <t xml:space="preserve">
Afectar la imagen nacional?</t>
        </r>
      </text>
    </comment>
    <comment ref="AO3" authorId="0" shapeId="0" xr:uid="{009B63EF-DAAE-4104-A3E4-55A8C5E0CBE8}">
      <text>
        <r>
          <rPr>
            <b/>
            <sz val="9"/>
            <color indexed="81"/>
            <rFont val="Tahoma"/>
            <family val="2"/>
          </rPr>
          <t>Adib Janna:</t>
        </r>
        <r>
          <rPr>
            <sz val="9"/>
            <color indexed="81"/>
            <rFont val="Tahoma"/>
            <family val="2"/>
          </rPr>
          <t xml:space="preserve">
Generar daño ambiental?</t>
        </r>
      </text>
    </comment>
  </commentList>
</comments>
</file>

<file path=xl/sharedStrings.xml><?xml version="1.0" encoding="utf-8"?>
<sst xmlns="http://schemas.openxmlformats.org/spreadsheetml/2006/main" count="1841" uniqueCount="895">
  <si>
    <t xml:space="preserve">MAPA DE RIESGOS DE CORRUPCIÓN </t>
  </si>
  <si>
    <t>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</si>
  <si>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</si>
  <si>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</si>
  <si>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</si>
  <si>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</si>
  <si>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</si>
  <si>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</si>
  <si>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</si>
  <si>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</si>
  <si>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</si>
  <si>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</si>
  <si>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</si>
  <si>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</si>
  <si>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</si>
  <si>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 de avance</t>
  </si>
  <si>
    <t>Actividades ejecutadas</t>
  </si>
  <si>
    <t>Evidencia</t>
  </si>
  <si>
    <t>FECHA DE  MONITOREO</t>
  </si>
  <si>
    <t>PRÓXIMO MONITOREO</t>
  </si>
  <si>
    <t>secretaria de minas y energias</t>
  </si>
  <si>
    <t>Lentitud en el tramite de respuesta de  los oficios que llegan  al despacho.</t>
  </si>
  <si>
    <t>Riesgo de Corrupción</t>
  </si>
  <si>
    <t xml:space="preserve">Falta establecer capacitaciones continua al personal contratado en SIGOB y/o canales de respuesta. </t>
  </si>
  <si>
    <t>Posible</t>
  </si>
  <si>
    <t>Moderado</t>
  </si>
  <si>
    <t>Alto</t>
  </si>
  <si>
    <t>Reducir</t>
  </si>
  <si>
    <t>Capacitar a los funcionarios y contratistas en el manejo del Sistema de Información y Gestión para la Gobernabilidad Democrática -SIGOB, u otros canales de respuesta.</t>
  </si>
  <si>
    <t>Registro fotografico y listado de asistencia a capacitacion</t>
  </si>
  <si>
    <t>SECRETARIA DE MINAS Y ENERGIAS</t>
  </si>
  <si>
    <t>TRIMESTRAL</t>
  </si>
  <si>
    <t># de personal capacitado/# personalde la depencia*100</t>
  </si>
  <si>
    <r>
      <rPr>
        <sz val="11"/>
        <color rgb="FF000000"/>
        <rFont val="Calibri"/>
        <family val="2"/>
        <scheme val="minor"/>
      </rPr>
      <t>15/15*100=</t>
    </r>
    <r>
      <rPr>
        <sz val="11"/>
        <color rgb="FFFF0000"/>
        <rFont val="Calibri"/>
        <family val="2"/>
        <scheme val="minor"/>
      </rPr>
      <t>100</t>
    </r>
  </si>
  <si>
    <t>SE REALIZO CAPACITACION CON EL PRSONAL DE PLANTA Y LOS CONTRATISTAS ASIGNADOS</t>
  </si>
  <si>
    <t xml:space="preserve">ANEXO 1 CAPACITACIONES </t>
  </si>
  <si>
    <t xml:space="preserve">Parte del equipo de contratista le falta claridad  en la ruta de accion para los procesos que se adelantan en la secretaria. </t>
  </si>
  <si>
    <t>Falta de formación por parte de la secretaria al personal en una ruta clara del debido proceso de los proyectos que alli se formulan, presentan, ejecutan y supervisan.</t>
  </si>
  <si>
    <t>posible</t>
  </si>
  <si>
    <t>Mayor</t>
  </si>
  <si>
    <t>registro fotografico de las capacitaciones y registro de asistencias.</t>
  </si>
  <si>
    <r>
      <rPr>
        <sz val="11"/>
        <color rgb="FF000000"/>
        <rFont val="Calibri"/>
        <family val="2"/>
        <scheme val="minor"/>
      </rPr>
      <t>9/15*100=</t>
    </r>
    <r>
      <rPr>
        <sz val="11"/>
        <color rgb="FFFF0000"/>
        <rFont val="Calibri"/>
        <family val="2"/>
        <scheme val="minor"/>
      </rPr>
      <t>60</t>
    </r>
  </si>
  <si>
    <t>ANEXO 2 SOCIALIZAR PROCESOS</t>
  </si>
  <si>
    <t>Demora en dar respuesta a los requerimientos que hacen las otras dependencias.</t>
  </si>
  <si>
    <t>Falta socializacion en las peticiones que realizan otras dependencias.</t>
  </si>
  <si>
    <t>probable</t>
  </si>
  <si>
    <t xml:space="preserve">Establecer responsables que determinen al funcionario mas idoneo para darle respuesta a las peticiones que lleguen a la dependencia. . </t>
  </si>
  <si>
    <t>Mediante el grupo de watsap creado previamente, socializar las peticiones que llegan a la dependencia y etablecer el profesional mas calificado para contestar dichas peticiones.</t>
  </si>
  <si>
    <t>#  de peticion respondidos/#  de peteciones entrantes*100</t>
  </si>
  <si>
    <t>mesa tecnica de supervision de procesos para implementar estrategias  y asignacion de responsable que nos permitan dar respuestas oportunas a las otras dependencias</t>
  </si>
  <si>
    <t>El equipo de personal contratista al no estar informados de las actividades, no pueden dar informacion al publico de las actividades realizadas.</t>
  </si>
  <si>
    <t>Falta mas socializacion interna de los eventos o actividades realizados por la dependencia.</t>
  </si>
  <si>
    <t xml:space="preserve">Socializar con los funcionarios de manera oportuna sobre todas las actividades y/o proyectos realizadas o en curso.. . </t>
  </si>
  <si>
    <t>Mediante reuniones programadas en la plataforma TEAMS las cuales quedan guardadas.</t>
  </si>
  <si>
    <t># de reuniones realizadas/# de reuniones programadas*100</t>
  </si>
  <si>
    <t>SE REALIZA REUNION PARA SOCIALIZAR LA OFERTA INSTITUCIONAL Y DAR INICIO AL PROYECTO</t>
  </si>
  <si>
    <t>Retrazos o malos entendidos a la hora de recepcionar y/o entregar la informacion.</t>
  </si>
  <si>
    <t>Los funcionarios utilizan los correos personales en lugar de los institucionales.</t>
  </si>
  <si>
    <t xml:space="preserve">Impartir la instrucción de la utilizacion obligatoria del correo institucional creado para cada funcionario.. . </t>
  </si>
  <si>
    <t>Mediante directriz impartida por el secretario de despacho, a traves del sistema de mensajeria gobol.</t>
  </si>
  <si>
    <t># de correspondencia saliente/# correspondencia entrante*100</t>
  </si>
  <si>
    <t>mediante el grupo de whatsapp institucional le envia ofico con directricez para el uso, implementacion y habilitacion  de usuarios  para mejorar la recepcion y entrerga de la informacion</t>
  </si>
  <si>
    <t>Los procesos y procedimientos pueden tomar otras direcciones.</t>
  </si>
  <si>
    <t>Los tiempos entre reuniones son demasiado distantes</t>
  </si>
  <si>
    <t>mayor</t>
  </si>
  <si>
    <t>alto</t>
  </si>
  <si>
    <t>reducir</t>
  </si>
  <si>
    <t xml:space="preserve">Realizar reuniones periodicas que permitan redireccionar caulquier error.. . </t>
  </si>
  <si>
    <t>La secretaria ejecutiva y las asesoras juridicas se reunen para determinar el tiempo de respuesta y la asignacion semanal y se deja constacia mediante acta.</t>
  </si>
  <si>
    <t># de actas y reuniones realizadas/# actas y reuniones programadas*100</t>
  </si>
  <si>
    <r>
      <rPr>
        <sz val="11"/>
        <color rgb="FF000000"/>
        <rFont val="Calibri"/>
        <family val="2"/>
        <scheme val="minor"/>
      </rPr>
      <t>1/1*100=</t>
    </r>
    <r>
      <rPr>
        <sz val="11"/>
        <color rgb="FFFF0000"/>
        <rFont val="Calibri"/>
        <family val="2"/>
        <scheme val="minor"/>
      </rPr>
      <t>100</t>
    </r>
  </si>
  <si>
    <t>SE CREA EL GRUPO DE WHASTAPP DE SEGUMIENTO Y CONTROL Y SE PROGRAMAN REUNIONES PERIODICAS PARA SEGUIMIENTO DE PROCESOS</t>
  </si>
  <si>
    <t>ANEXO 6 REUNION EQUIPO SEGUMIENTO</t>
  </si>
  <si>
    <t>Demora en los procesos para dar respuestas oportunas</t>
  </si>
  <si>
    <t xml:space="preserve">No contar con la documentación impresa o digitalizada </t>
  </si>
  <si>
    <t>Recopilar la información, organizarla y digitalizarla</t>
  </si>
  <si>
    <t>Mediante directriz delSecretario de Despacho, se debe recopilar toda la información generada al interior de la Secretaría y organizarla y digitalizarla</t>
  </si>
  <si>
    <t># de carpetas digitalizadas</t>
  </si>
  <si>
    <t>26 CARPETAS</t>
  </si>
  <si>
    <t>SE CREAN 5 CARPETAS DIGITALES CORRESPONDIENTES A LA LAS ACCIONES EJECUTADAOS POR PROYECTO Y 9 CARPETAS DE SEGUIMIENTO PARA ORGANIZAR LA INFORMACION CORRESPONDIENTE A LOS PROCESOS ADMINISTRTAIVOS CON SUB CARPETAS DE EVIDENCIAS</t>
  </si>
  <si>
    <t>ANEXO 7 CARPETAS DIGITALIZADAS</t>
  </si>
  <si>
    <t>Nececidad en el personal de profundizar en conocimientos de energía renovables, para la formulación de proyectos e iniciativas de desarrollo en fomento de nuevas fuentes de energía.</t>
  </si>
  <si>
    <t>POSIBLE</t>
  </si>
  <si>
    <t>MAYOR</t>
  </si>
  <si>
    <t>ALTO</t>
  </si>
  <si>
    <t>Formar un equipo líder con profesionales de apoyo para la formulación de proyectos.</t>
  </si>
  <si>
    <t>• Actas de asistencia a reuniones y capacitaciones                • Registro fotográfico de las capacitaciones y reuniones                           • Acta conformación de equipo de formulación</t>
  </si>
  <si>
    <t>DIRECCION DE ENERGIAS RENOVABLES</t>
  </si>
  <si>
    <t># DE PERSONAS QUE CONFORMAN EL EQUIPO/# PERSONAS NECESARIAS PARA EL EQUIPO*100                                                                  -#DE REUNIONES REALIZADAS/# DE REUNIONES PROGRAMAS*100                                                                   -# DE ACTA DE CONFORMACION</t>
  </si>
  <si>
    <t xml:space="preserve">Necesidad de mas  articulación y compromiso por parte del equipo de trabajo de energías renovables para el seguimiento oportuno a todos los programas y proyectos en las administraciones municipales del departamento. </t>
  </si>
  <si>
    <t>La secretaria no cuenta con un programa de capacitación dentro del proceso de las energías renovables.</t>
  </si>
  <si>
    <t>Realizar capaciones e inducciones a todo el personal vinculado en el área de energías renovables.</t>
  </si>
  <si>
    <t>• Registro fotográfico de capacitaciones e inducción en temas de energías renovables.    • Actas de asistencia a las capacitaciones</t>
  </si>
  <si>
    <t># de caoacitaciones ejecutadas/ # de capacitaciones programadas*100</t>
  </si>
  <si>
    <r>
      <rPr>
        <sz val="11"/>
        <color rgb="FF000000"/>
        <rFont val="Calibri"/>
        <family val="2"/>
        <scheme val="minor"/>
      </rPr>
      <t>2/2*100=</t>
    </r>
    <r>
      <rPr>
        <sz val="11"/>
        <color rgb="FFFF0000"/>
        <rFont val="Calibri"/>
        <family val="2"/>
        <scheme val="minor"/>
      </rPr>
      <t>100</t>
    </r>
  </si>
  <si>
    <t>SE REALIZA N CAPACITACIONES CON DIFERENTES OPERADORES PARA IMPLEMENTAR ENERGIAS RENOVABLES EN EL DEPARTAMENTO</t>
  </si>
  <si>
    <t>ANEXO 9 CAPACITACION ENERGIA RENOVABLE</t>
  </si>
  <si>
    <t>valor total del  % de avance</t>
  </si>
  <si>
    <r>
      <t>2/2*100</t>
    </r>
    <r>
      <rPr>
        <sz val="11"/>
        <color rgb="FFFF0000"/>
        <rFont val="Calibri"/>
        <family val="2"/>
        <scheme val="minor"/>
      </rPr>
      <t>=100</t>
    </r>
  </si>
  <si>
    <t>ANEXO 4 https://bolivargovco-my.sharepoint.com/:f:/g/personal/secminasyenergia_bolivar_gov_co/Enyw8uz6BNVPmkMNTA7jIGMBKPYgATpw3AI2cgRtrcMlbA?e=J7hEHw</t>
  </si>
  <si>
    <t>El personal no se encuentra 100% capacitado en las siguientes plataformas:                                                                   *MGA                                                                    *PIIP                                                                                                                                                                    *GESPROY3,0</t>
  </si>
  <si>
    <r>
      <rPr>
        <sz val="11"/>
        <color rgb="FF000000"/>
        <rFont val="Calibri"/>
        <family val="2"/>
        <scheme val="minor"/>
      </rPr>
      <t>5/8*100=</t>
    </r>
    <r>
      <rPr>
        <sz val="11"/>
        <color rgb="FFFF0000"/>
        <rFont val="Calibri"/>
        <family val="2"/>
        <scheme val="minor"/>
      </rPr>
      <t xml:space="preserve">62,5 </t>
    </r>
    <r>
      <rPr>
        <sz val="11"/>
        <color rgb="FF000000"/>
        <rFont val="Calibri"/>
        <family val="2"/>
        <scheme val="minor"/>
      </rPr>
      <t xml:space="preserve">                                                       1/1*100=</t>
    </r>
    <r>
      <rPr>
        <sz val="11"/>
        <color rgb="FFFF0000"/>
        <rFont val="Calibri"/>
        <family val="2"/>
        <scheme val="minor"/>
      </rPr>
      <t xml:space="preserve">100   </t>
    </r>
    <r>
      <rPr>
        <sz val="11"/>
        <color rgb="FF000000"/>
        <rFont val="Calibri"/>
        <family val="2"/>
        <scheme val="minor"/>
      </rPr>
      <t xml:space="preserve">                                                                                                                            0 ACTA</t>
    </r>
  </si>
  <si>
    <t>SE REALIZA LA PRIMERA REUNION DEL EQUIPO LIDER PARA LA FORMULACION DE PROYECTOS TENIENDO EN CUENTA LA CREACION DE LA DIRECCION Y SUS MIEMBROS SEGUN DECRETO 291 , SE ANEXA DECRETO  Y EVIDENCIAS  OBSERVACION: EN ESPERA DE CONFORMACION DEL EQUIPO DE FORMULADORES POR DEMORAS EN LA CONTRATACION</t>
  </si>
  <si>
    <t>ANEXO 8 EQUIPO ENERGIA RENOVABLE</t>
  </si>
  <si>
    <t>ANEXO 5 CORRESPONDENCIA ENTRANTE Y SALIENTE</t>
  </si>
  <si>
    <r>
      <t>638/1313*100=</t>
    </r>
    <r>
      <rPr>
        <sz val="11"/>
        <color rgb="FFFF0000"/>
        <rFont val="Calibri"/>
        <family val="2"/>
        <scheme val="minor"/>
      </rPr>
      <t>48,59</t>
    </r>
  </si>
  <si>
    <r>
      <t>6/6*100=</t>
    </r>
    <r>
      <rPr>
        <sz val="11"/>
        <color rgb="FFFF0000"/>
        <rFont val="Calibri"/>
        <family val="2"/>
        <scheme val="minor"/>
      </rPr>
      <t>100</t>
    </r>
  </si>
  <si>
    <t>ANEXO 3 RESPUESTAS PETICIONES</t>
  </si>
  <si>
    <t>SE REALIZARON CAPACITACIONES DE PROCESOS Y PROGRAMAS PARA EL CORRECTO FUNCIONAMIENTO DE LA  DEPENDENCIA</t>
  </si>
  <si>
    <t xml:space="preserve">Socializar la ruta de accion de cada proceso, para el correcto funCionamiento de la dependencia.  </t>
  </si>
  <si>
    <t>MAPA DE RIESGOS DE CORRUPCIÓN JURIDICA BOLIVAR
Secretaría Jurídica</t>
  </si>
  <si>
    <t>actividades realizadas</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</si>
  <si>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</si>
  <si>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</si>
  <si>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</si>
  <si>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Catastrófico</t>
  </si>
  <si>
    <t>Realizar acompañamiento jurídico en las etapas de los procesos contractuales de conformidad a las solicitudes elevadas por las diferentes dependencias de la entidad</t>
  </si>
  <si>
    <t>Circulares sobre la estructuración del plan anual</t>
  </si>
  <si>
    <t>Director de Contratación</t>
  </si>
  <si>
    <t>anual</t>
  </si>
  <si>
    <t>Controles vs Informes</t>
  </si>
  <si>
    <t xml:space="preserve">* Acta Primer comité de Contratación GOBOL-25-000270 con vigencia 2025.                                          * Acta  Segundo comité de Contratación GOBOL-25-002363 con vigencia 2025. </t>
  </si>
  <si>
    <t>Falta de claridad en las Espécificaciones técnicas de los estudios previos.</t>
  </si>
  <si>
    <t>Oficios de recomendaciones sobre la estructuración de los estudios previos.</t>
  </si>
  <si>
    <t>Semestral</t>
  </si>
  <si>
    <r>
      <rPr>
        <b/>
        <sz val="11"/>
        <color theme="1"/>
        <rFont val="Calibri"/>
        <family val="2"/>
        <scheme val="minor"/>
      </rPr>
      <t>CORREOS</t>
    </r>
    <r>
      <rPr>
        <sz val="11"/>
        <color theme="1"/>
        <rFont val="Calibri"/>
        <family val="2"/>
        <scheme val="minor"/>
      </rPr>
      <t xml:space="preserve">                                                  1. ANEXOS TECNICOS Y PRESUPUESTOS PIC 2025.                                      2.ESTUDIOS PREVIOS Y CDP PIC N.2 2025                                                          3. Documentación Básica para Avances Estudios Previos y Procesos Pre Contractual y Contractual Bienes Públicos Populares BPP Unidad de
Contratación
</t>
    </r>
  </si>
  <si>
    <t>Establecimiento de condiciones o requisitos para favorecer a determinados proponentes</t>
  </si>
  <si>
    <t xml:space="preserve">Oficios de sensibilización sobre la responsabilidad y claridad de los requisitos que deben establecerse en el pliego de condiciones. </t>
  </si>
  <si>
    <t>GOBOL-24-006609 MODIFICACIONES PAA 2024</t>
  </si>
  <si>
    <t>Falta de claridad, ambigüedad o inconsistencia en la documentación de soporte de la necesidad.</t>
  </si>
  <si>
    <t>Asesoría o recomendación que direccionen indebidamente el proceso de selección a un proponente en específico</t>
  </si>
  <si>
    <t>Indebida aplicación de las reglas de pliegos tipo estructurados por Colombia Compra Eficiente cuando sean obligatorios de acuerdo al objeto del contrato</t>
  </si>
  <si>
    <t>Enviar información constantemente con relación a las leyes, reglamentos, guias y aspectos que funjan como herramientas de actualización en materia contractual</t>
  </si>
  <si>
    <t>Correos electrónicos, oficios, circulares y comunicaciones</t>
  </si>
  <si>
    <t xml:space="preserve">semestral </t>
  </si>
  <si>
    <t>NA</t>
  </si>
  <si>
    <t>Falta de conocimiento de los profesionales de las diferentes dependencias frente al tema contractual</t>
  </si>
  <si>
    <t>Orden establecida por un superior jerarquico</t>
  </si>
  <si>
    <t>Solicitudes de acompañamiento y comunicaciones con las diferentes dependencias</t>
  </si>
  <si>
    <t xml:space="preserve">8 Mesas de Trabajo </t>
  </si>
  <si>
    <t xml:space="preserve">Se realizaron Mesas de trabajo con las diferentes depencias      </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</si>
  <si>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</si>
  <si>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</si>
  <si>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</si>
  <si>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</si>
  <si>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SEMESTRAL</t>
  </si>
  <si>
    <t>Se realizo Mesas de trabajo con las diferentes depencias:    
VICTOR RAUL MENDEZ GALVIS
SECRETARIA DE AGRICULTURA
LAURA VITOLA CUADRO
SECRETARÍA DE INFRAESTRUCTURA
GUSTAVO NUÑEZ
SECRETARIA DE MOVILIDAD</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</si>
  <si>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</si>
  <si>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</si>
  <si>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Manual de funciones, leyes, decretos y circulares</t>
  </si>
  <si>
    <t>Anual</t>
  </si>
  <si>
    <t>Número de capacitaciones diseñadas vs el número de las efectivamente practicadas</t>
  </si>
  <si>
    <t>MAPA RIESGOS DE CORRUPCIÓN VIGENCIA ACTOS ADMINISTRATIVOS 2025
Secretaría Jurìdica</t>
  </si>
  <si>
    <t>SUBPROCESO</t>
  </si>
  <si>
    <t xml:space="preserve">Clasificación </t>
  </si>
  <si>
    <t>impacto</t>
  </si>
  <si>
    <t>Direccion de Conceptos, Actos Administrativos y Personería Jurídica.</t>
  </si>
  <si>
    <t xml:space="preserve">ISNPECCION Y VIGILANCIA DE ESAL </t>
  </si>
  <si>
    <t>Posibilidad de recibir dádivas o beneficios a nombre propio  o de terceros, con el fin de encubrir las  irreguaridades detectadas sobre funcionamiento de las ESAL, por quienes atienden las diligencias  de inspección documetnal  y visitas, dentro del proceso de inspección y vigilancia.</t>
  </si>
  <si>
    <t>Amiguismo, favorecimiento, soborno, trafico de influencia</t>
  </si>
  <si>
    <t>Disminuir</t>
  </si>
  <si>
    <t xml:space="preserve">Realizar verificación de los informes y las actuaciones que se desprendan de la actuación de manera permanente por parte de los responsables de cada proceso en las inspecciones realizadas a las ESAL. </t>
  </si>
  <si>
    <t>Evidencias de reuniones, actas e informe de visitas, de las inspecciones documentales diligenciado y oficios de requerimientos  por el Grupo de Inspección, Vigilancia y Control.</t>
  </si>
  <si>
    <t>Director de Conceptos, Actos Administrativos y Personería Jurídica.</t>
  </si>
  <si>
    <t>Mensual</t>
  </si>
  <si>
    <t>Controles VS Informes</t>
  </si>
  <si>
    <r>
      <rPr>
        <b/>
        <sz val="9"/>
        <color theme="1"/>
        <rFont val="Verdana"/>
        <family val="2"/>
      </rPr>
      <t xml:space="preserve">Anexo 1. </t>
    </r>
    <r>
      <rPr>
        <sz val="9"/>
        <color theme="1"/>
        <rFont val="Verdana"/>
        <family val="2"/>
      </rPr>
      <t xml:space="preserve">En este período se realizaron actividades de requerimientos a entidades que se encuentran desactualizadas y que han solicitado certificados de Inspección y vigilancia.                                 Igualmente se dió inicio a actuaciones administrativas para verificar supuetas irregularidades de los miembros de junta directiva de entidades, que han sido denunciadas por personas que hacen parte de la entidad. </t>
    </r>
  </si>
  <si>
    <t xml:space="preserve">RESPUESTA A DERECHOS DE PETICION Y CONCEPTOS JURIDICOS  </t>
  </si>
  <si>
    <t>Incumplimiento en los términos de atención de peticiones, consultas y conceptos generales para beneficio propio a de particulares.</t>
  </si>
  <si>
    <t>Falta de cuidado o diligencia necesaria en las respuestas a las peticiones, consultas y conceptos por fuera del término legal.</t>
  </si>
  <si>
    <t>Realizar seguimiento y llevar control de las peticiones, consultas,  conceptos   entregados para estudio de los abogados de la Dirección de Conceptos, Actos Administrativos y Personería Jurídica.</t>
  </si>
  <si>
    <t>Planilla de evidencias.</t>
  </si>
  <si>
    <r>
      <rPr>
        <b/>
        <sz val="9"/>
        <color theme="1"/>
        <rFont val="Verdana"/>
        <family val="2"/>
      </rPr>
      <t>Anexo 2.</t>
    </r>
    <r>
      <rPr>
        <sz val="9"/>
        <color theme="1"/>
        <rFont val="Verdana"/>
        <family val="2"/>
      </rPr>
      <t xml:space="preserve"> Se realizan seguimientos y se llevan control de las peticiones, consultas y conceptos entregados para estudio de los abogados. Se anexa planilla de evidencias.</t>
    </r>
  </si>
  <si>
    <t xml:space="preserve">PERSONERIA JURIDICA  ENTIDADES EDUCATIVAS Y DEPORTIVAS </t>
  </si>
  <si>
    <t xml:space="preserve">Expedir resoluciones de reconocimiento de personeria , reforma de Estatutos e Inscripcion de Dignatarios sin el lleno de los requisitos Legales, para beneficio de particulares
</t>
  </si>
  <si>
    <t xml:space="preserve">Manejo inadecuado de la información por el no acatamiento de las normas que rigen la materia.  Amigismo de los funcionarios o contratista encargados de la revisión.  Presion de terceros para la obtencion del tramite. </t>
  </si>
  <si>
    <t xml:space="preserve">Verificación rigurosa  de la documentacion  allegada  por las Instituciones educativas y deportivas por parte del profesional universitario, Profesional especializado y Directora  de Conceptos y Actos Adminsitrativos </t>
  </si>
  <si>
    <t xml:space="preserve"> Fichas tecnicas en donde se lleva el tramite realizado por cada una de las Instituciones educativas y deportivas </t>
  </si>
  <si>
    <t>Controles VS Base de Datos</t>
  </si>
  <si>
    <r>
      <rPr>
        <b/>
        <sz val="9"/>
        <rFont val="Verdana"/>
        <family val="2"/>
      </rPr>
      <t xml:space="preserve"> Anexo 3.</t>
    </r>
    <r>
      <rPr>
        <sz val="9"/>
        <rFont val="Verdana"/>
        <family val="2"/>
      </rPr>
      <t xml:space="preserve">  Durante este periodo no se realizaron examenes para Obtencion de Nacionalidad Colombiana Por adopcion</t>
    </r>
  </si>
  <si>
    <t>MAPA RIESGOS DE CORRUPCIÓN VIGENCIA DEFENZA JUDICIAL  2025
Secretaría Jurìdica</t>
  </si>
  <si>
    <t xml:space="preserve">Defenza Judicial </t>
  </si>
  <si>
    <t>Defensa inadecuada en los procesos contra la entidad.</t>
  </si>
  <si>
    <t>Falta de conocimiento sobre temas jurídicas generadas por desactualización por parte de los defensores de los intereses del Departamento.</t>
  </si>
  <si>
    <t>ZONA RIESGO EXTREMA</t>
  </si>
  <si>
    <t>EVITAR EL RIESGO</t>
  </si>
  <si>
    <t>Con fines de enriquecer las herramientas de la Defensa Judicial y garantizar una gestión jurídica exitosa, los abogados vinculados a la Gobernación de Bolivar en su gestión deben mantener una actualización constante y permanente de las normas vigentes y de la jurisprudencia aplicable al caso concreto, en aras de proferir conceptos acordes con la realidad juridica y de preservar los intereses de la entidad.</t>
  </si>
  <si>
    <t>CONTESTACIONES DE DEMANDA PRESENTADAS POR CADA PROCESO JUDICIAL NOTIFICADO / PROCESOS JUDICIALES NOTIFICADOS</t>
  </si>
  <si>
    <t xml:space="preserve">Director de Defenza Judicial </t>
  </si>
  <si>
    <t>CUANDO SE REQUIERA</t>
  </si>
  <si>
    <t xml:space="preserve">Contratos </t>
  </si>
  <si>
    <t>Se adjuntan los contratos de prestacion de sericios</t>
  </si>
  <si>
    <t xml:space="preserve">Vencimiento de términos para presentar contestaciones o  interponer recursos. </t>
  </si>
  <si>
    <t>Omisión de los términos perentorios.</t>
  </si>
  <si>
    <t>MODERADO</t>
  </si>
  <si>
    <t>ZONA RIESGO ALTA</t>
  </si>
  <si>
    <t>Seguimiento a las actuaciones de los apoderados del Departamento y rediseño de presentación de informes que garanticen la entrega de información sobre la defensa dentro de los términos legales.</t>
  </si>
  <si>
    <t>CONTESTACIONES DE DEMANDA O RECURSOS JUDICIALES INTERPUESTOS EN TÉRMINOS / TOTAL DE TRASLADOS PARA PRESENTAR CONTESTACIONES DE DEMANDA O RECURSOS JUDICIALES</t>
  </si>
  <si>
    <t>REQUERIMIENTO DE INFORMES A LOS APODERADOS</t>
  </si>
  <si>
    <t xml:space="preserve">Se adjuntan los documentos de contestacion a las demandas o recursos judiciales </t>
  </si>
  <si>
    <t>Presentación o contestación de acciones judiciales sin las evidencias y/o pruebas necesarias.</t>
  </si>
  <si>
    <t xml:space="preserve">Falta de información documental y/o de los antecedentes administrativos para atender las acciones judiciales. </t>
  </si>
  <si>
    <t>Asignación de personal de enlace en cada una de las dependencias, responsable de la entrega de insumos necesarios para laefectiva defensa del departamento.</t>
  </si>
  <si>
    <t>CONTESTACIONES DE DEMANDA PRESENTADAS CON EL TOTAL DE ANEXOS REQUERIDOS / TOTAL DE CONTESTACIONES DE DEMANDA A SER PRESENTADAS</t>
  </si>
  <si>
    <t>Oficio</t>
  </si>
  <si>
    <t xml:space="preserve">Se adjuntan los docuemntos de contestacion a las demandas o recursos judiciales </t>
  </si>
  <si>
    <t>Procesos judiciales y administrativos en contra de la entidad territorial, carentes de representación judicial.</t>
  </si>
  <si>
    <r>
      <t>No contar con asesores legales con contrato vigente para defender  a la Gobernación de Bolivar.</t>
    </r>
    <r>
      <rPr>
        <b/>
        <sz val="8"/>
        <color theme="1"/>
        <rFont val="Verdana"/>
        <family val="2"/>
      </rPr>
      <t xml:space="preserve"> </t>
    </r>
  </si>
  <si>
    <t>Gestionar ante la Dirección de Función Pública la oportuna vinculación de los defensores del departamento dentro del calendario judicial.</t>
  </si>
  <si>
    <t>CONTESTACIONES DE DEMANDA PRESENTADAS MEDIANTE APODERADOS JUDICIALES / TOTAL DE DEMANDAS ASIGNADAS A LOS APODERADOS EXTERNOS</t>
  </si>
  <si>
    <t>Zona de Riesgo</t>
  </si>
  <si>
    <t>% de avance Cuatrimestre 3</t>
  </si>
  <si>
    <t>Actividades ejecutadas Cuatrimestre 3</t>
  </si>
  <si>
    <t>Evidencia Cuatrimestre 3</t>
  </si>
  <si>
    <t>Secretaría General- Funcion Publica</t>
  </si>
  <si>
    <t>Omitir o modificar  las informacion original  para la elaboración de  las Certificaciones laborales, para beneficio propio y/o del funcionario solicitante.</t>
  </si>
  <si>
    <t>Recibimiento de dádivas o beneficios a nombre propio o de terceros por realizar el trámite sin el cumplimiento de los requisitos.</t>
  </si>
  <si>
    <t>Rara vez</t>
  </si>
  <si>
    <t>Bajo</t>
  </si>
  <si>
    <t>Prevenir</t>
  </si>
  <si>
    <t>Diseñar una herramienta de expdicion de certificados laborales alineada con la nomina y manejo de situaciones administrativas</t>
  </si>
  <si>
    <t>Herramienta aprobada, aplicada y digitalizada</t>
  </si>
  <si>
    <t xml:space="preserve">Profesional Especializado Cod 222 Grado 7 (Vinculacion y administracion de personal) </t>
  </si>
  <si>
    <t>No. De certificados expedidos / No. De certificados solicitados X 100</t>
  </si>
  <si>
    <t>Se desarrolla herramienta para la certificacion de certificados laborales ingresando a la pagina de la Gobernacion de Bolivar en el micrositio de funcion Publica ver instructivo GOBOL-24-047154</t>
  </si>
  <si>
    <t>RIESGO 1</t>
  </si>
  <si>
    <t>Alteración de registros de nómina para favorecimIento propio, de funcionarios de la entidad o terceros.</t>
  </si>
  <si>
    <t>Falsificación o manipulación de la información.</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</si>
  <si>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</si>
  <si>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</si>
  <si>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 xml:space="preserve">Profesional Especializado Cod 222 Grado 7 (Nomina) </t>
  </si>
  <si>
    <t>RIESGO 2</t>
  </si>
  <si>
    <t>Manejo inadecuado  de  los recursos financieros para la celebracion de los contratos de capacitacion, organización de eventos, Actvidades institucionales. Para lucro propio o de terceros.</t>
  </si>
  <si>
    <t>Priorizar actividades no descritas en los planes institucionales / Falta de comportamientos de integridad de los servidores del proceso.</t>
  </si>
  <si>
    <t>Realización de Informes de Gestión con anexos de ejecucion concordantes con lso planes institucioanles</t>
  </si>
  <si>
    <t>Informes de Gestión y Ejecución.</t>
  </si>
  <si>
    <t xml:space="preserve">Profesional Especializado Cod 222 Grado 8 (Bienestar Laboral y desarrollo) </t>
  </si>
  <si>
    <t>Cuatrimestral</t>
  </si>
  <si>
    <t>Actividades ejecutadas/ Actividades Programadas * 100</t>
  </si>
  <si>
    <t>44% Plan Institucional de Capacitacion 
86% Plan de Bienestar</t>
  </si>
  <si>
    <t>Se realiza informe de Gestion indicando la ejecucion ademas mensualmente se envian envidencias de las actividades ejecutadas Plan institucional de capacitación
Se identificaron 116 temáticas de formación se han desarrollado 
 7 actividades de capacitación, lo que es equivalente al desarrollo del 6% de ejecución del plan institucional de capacitación 2025.
•	Plan de bienestar Laboral e incentivos
En los 5 ejes que componen el diseño del plan de Bienestar social fueron programados para desarrollarse en 60 actividades, de las cuales se llevaron a cabo 13, lo cual es equivalente a decir que el plan de bienestar laboral e incentivos se desarrolló en un 22%</t>
  </si>
  <si>
    <t>RIESGO 3</t>
  </si>
  <si>
    <t xml:space="preserve">MAPA RIESGOS DE CORRUPCIÓN SECRETARIA DE TECNOLOGÍAS DE LA INFORMACIÓN Y LAS COMUNICACIONES  BOLIVAR  </t>
  </si>
  <si>
    <t>Secretaria de Tecnologías de la Información y las Comunicaciones</t>
  </si>
  <si>
    <t>Alteración de los registros en los sistemas de información para beneficios de terceros. (con respecto a los sistemas que están a cargo de esta dirección).</t>
  </si>
  <si>
    <t>Perdida  de información de correspondencias en el aplicativo SIGOB.</t>
  </si>
  <si>
    <t>Extremo</t>
  </si>
  <si>
    <t>Realizar  Auditorias a los consecutivos generados en un determinado periodo, ya sea para correspondencia interna y/o externa.</t>
  </si>
  <si>
    <t>Archivos en formato Excel, exportados de la base de datos de SIGOB, los cuales son verificados en cada consecutivo.</t>
  </si>
  <si>
    <t xml:space="preserve">Dirección de Conectividad e Infraestructura Tecnológica </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</si>
  <si>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</si>
  <si>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</si>
  <si>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</si>
  <si>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</si>
  <si>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</si>
  <si>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</si>
  <si>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r>
      <rPr>
        <b/>
        <sz val="28"/>
        <color rgb="FF002060"/>
        <rFont val="Calibri"/>
        <family val="2"/>
        <scheme val="minor"/>
      </rPr>
      <t xml:space="preserve">MAPA DE RIESGOS DE CORRUPCIÓN </t>
    </r>
    <r>
      <rPr>
        <b/>
        <sz val="26"/>
        <color theme="1"/>
        <rFont val="Calibri"/>
        <family val="2"/>
        <scheme val="minor"/>
      </rPr>
      <t xml:space="preserve">
</t>
    </r>
    <r>
      <rPr>
        <b/>
        <sz val="28"/>
        <color rgb="FF002060"/>
        <rFont val="Calibri"/>
        <family val="2"/>
        <scheme val="minor"/>
      </rPr>
      <t>Secretaría de Salud Departamental de Bolívar - VIGENCIA: 2025</t>
    </r>
  </si>
  <si>
    <t>FECHA DE PRÓXIMO MONITOREO</t>
  </si>
  <si>
    <t xml:space="preserve">INSPECCIÓN VIGILANCIA Y CONTROL AL SISTEMA </t>
  </si>
  <si>
    <t>Entregar, comunicar o difundir información de manera extraoficial en el marco de las visitas de verificacion de Condiciones Mínimas de Habilitación debido a presiones internas o externas con el propósito de beneficiar a terceros</t>
  </si>
  <si>
    <t>Filtración indebida de  información, comunicación, datos, registros y cualquier tipo de información documental física o electrónica a un tercero que afecte el desarrollo adecuado de la visita de  Verificación de Condiciones Mínimas de Habilitación.</t>
  </si>
  <si>
    <t>Reducir el riesgo</t>
  </si>
  <si>
    <t>1. Notificar en primera instancia al prestador objeto de la visita con la debida anticipacion, seguidamente se informara a la comision tecnica sobre el desarrollo de la misma.</t>
  </si>
  <si>
    <t>1. Oficio de Notificacion de Visita de Habilitacion fisica o electronica.
2. Comunicacion a la comision tecnica sobre la asignacion de la visita.</t>
  </si>
  <si>
    <t>IVC
 (Secretaría de Salud)</t>
  </si>
  <si>
    <t># de Visitas Notificadas debidamente  / # de visitas programadas * 100</t>
  </si>
  <si>
    <t>Posibilidad de presiones internas o externas, dádivas o beneficios  para lograr la alteración de resultados de visitas de IVC con el fin de beneficiar a terceros</t>
  </si>
  <si>
    <t>Coerción  o presión para modificar los resultados de las Visitas de IVC realizadas.</t>
  </si>
  <si>
    <t>1. Digenciar formato de declaración de impedimentos por parte de los profesionales que realizan acciones de IVC
2.Revisar informe tecnico de la visita con el material fotografico, documental y/o filmico que dan cuenta del desarrollo de la misma, asi como los soportes que hacen parte del informe.</t>
  </si>
  <si>
    <t>1.Declaracion de Impedimento por parte de los  funionarios y profesionales de Apoyo de la direccion.
2. Informe Tecnico de la visita que incluya material fotogafico y/o filmico, asi como las Acta de Apertura y cierre de visita.</t>
  </si>
  <si>
    <t xml:space="preserve">
# de informes técnicos validados / # de visitas de IVC realizadas * 100</t>
  </si>
  <si>
    <t>Posibilidad de recibir dádivas o cualquier beneficio para la alteración de los actos administrativos por medio de los cuales se adelantan los Procesos Administrativos Sancionatorios con el fin de evadir posibles sanciones</t>
  </si>
  <si>
    <t>Coerción o presión para modificar, alterar o cambiar la estructura y contenido de los actos administrativos en el marco del Proceso Administrativo Sancionatorio adelantado por la Secretaría de Salud Dptal</t>
  </si>
  <si>
    <t>1. Actos Administrativos revisados y con visto bueno por parte del Director tecnico,Jefe Oficina Juridica y Secretario de salud.
2. El informe Tecnico de la visita deber parte integral del expediente del Proceso Administrativo sancionatorio de la secretaria de salud.</t>
  </si>
  <si>
    <t>Actos administrativos con Visto Bueno del  Director Tecnico, Jefe Juridico y Firma del Secretario.</t>
  </si>
  <si>
    <t xml:space="preserve"> Actos administrativos con visto Bueno / # Actos administrativos expedidos  * 100</t>
  </si>
  <si>
    <t>GESTIÓN DE LA PRESTACION DE SERVICIOS INDIVIDUALES</t>
  </si>
  <si>
    <t xml:space="preserve">Posibilidad de recibir o solicitar dádivas o beneficio a nombre propio o de terceros con el fin de auditar la facturación por prestación de servicios de IPS sin tener en cuenta tiempos de radicación, número de radicación y normatividad vigente </t>
  </si>
  <si>
    <t>Recibir dádivas de terceros pora manipular la facturación y auditorías para favorecer a los terceros</t>
  </si>
  <si>
    <t>Revisión aleatoria fechas de radicación, entrega y emisión de informes</t>
  </si>
  <si>
    <t xml:space="preserve">Informes de auditoría - facturación prestación de servicios IPS </t>
  </si>
  <si>
    <t>PRESTACIÓN DE SERVICIOS  (Secretaría de Salud)</t>
  </si>
  <si>
    <t>Facturas auditadas / Facturas radicadas  * 100</t>
  </si>
  <si>
    <t>GESTIÓN TALENTO HUMANO EN SALUD</t>
  </si>
  <si>
    <t>Posibilidad de recibir dádivas, favores o beneficios para la expedición de certificados de tiempos laborados o de actos administrativos adulterados para beneficiar a un tercero</t>
  </si>
  <si>
    <t>Amiguismo, soborno , trafico de influencia</t>
  </si>
  <si>
    <t>Probable</t>
  </si>
  <si>
    <t>Evitar el riesgo</t>
  </si>
  <si>
    <t>Verificación de los soportes de hoja de vida, plataformas y demás información documentada de los funcionarios - exfuncionarios</t>
  </si>
  <si>
    <t>Matriz / Base  de datos de certificados expedidos</t>
  </si>
  <si>
    <t>T. HUMANO  (Secretaría de Salud)</t>
  </si>
  <si>
    <t>Número de certificaciones expedidas / Número de certificaciones solicitadas  * 100</t>
  </si>
  <si>
    <t xml:space="preserve">Posibilidad de recibir presiones internas o externas, dádivas, favores o beneficios para realizar liquidaciones de sueldos o prestaciones sociales incluyendo factores salariales que no correspondan al funcionario - exfuncionario </t>
  </si>
  <si>
    <t>Tráfico de Influencias, amiguismo, presión política, desconocimiento del objeto misional, errores en los cálculos de liquidaciones y nóminas</t>
  </si>
  <si>
    <t>Registro de verificaciones de liquidaciones de prestaciones sociales de funcionarios - exfuncionarios</t>
  </si>
  <si>
    <t xml:space="preserve">Matriz / Base de datos de liquidaciones de prestaciones sociales de funcionarios - exfuncionarios                                                                                                                                 </t>
  </si>
  <si>
    <t>Número de liquidaciones revisadas / Número de liquidaciones pagadas  *100</t>
  </si>
  <si>
    <t>GESTIÓN ADMINISTRATIVA Y FINANCIERA</t>
  </si>
  <si>
    <t>Aceptar dávidas, favores o beneficios para agilizar o demorar  el proceso administrativo de pagos a favor de instituciones prestadoras de servicios de salud sobre facturas con auditorías.</t>
  </si>
  <si>
    <t xml:space="preserve">Intereses  económicos, políticos, personales  </t>
  </si>
  <si>
    <t xml:space="preserve">Seguimiento al procedimiento de recepción, auditorías y conciliaciones de cuentas medicas y depuración de  Cartera mediante las plataformas disponibles para tal fin </t>
  </si>
  <si>
    <t xml:space="preserve">Matriz / Base de datos de pagos realizados a las instituciones prestadoras del servicio de salud en el departamento de Bolívar </t>
  </si>
  <si>
    <t>ADMINISTRATIVA - FINANCIERA  (Secretaría de Salud)</t>
  </si>
  <si>
    <t>Número de Actos Administrativos de reconocimiento de Pagos a Instituciones Prestadoras de Salud / Número de Pagos adeudados a Instituciones Prestadoras de Salud * 100</t>
  </si>
  <si>
    <t>GESTIÓN PLAN INTERVENCIONES COLECTIVAS</t>
  </si>
  <si>
    <t xml:space="preserve">Recibir o aceptar presiones internas o externas, dádivas, favores o beneficios con el propósito de  omitir los lineamientos o requisitos en la ejecución  del Plan de Intervenciones Colectivas - PIC, realizados por la Secretaría de Salud Departamental de Bolívar. </t>
  </si>
  <si>
    <t>Tráfico de influencias, favorecimiento a terceros, presión política</t>
  </si>
  <si>
    <t xml:space="preserve">Realizar una supervisión integral acorde con la normatividad legal vigente </t>
  </si>
  <si>
    <t xml:space="preserve">Informes de supervisión de todos los procesos contractuales que se deriven en el marco de la ejecución del PIC en el departamento de Bolívar </t>
  </si>
  <si>
    <t>SALUD PÚBLICA  (Secretaría de Salud)</t>
  </si>
  <si>
    <t>No. de procesos con supervisión designada / No. de procesos contractuales  del PIC * 100</t>
  </si>
  <si>
    <t>Se realizaron asistencias técnicas a los municipios priorizados para verificar el estado de formulación y contratación del PIC.              Se enviaron circulares a las secretarías de salud municipales para solicitar los productos como certificación de contratos PIC liquidados 2024, envío de los PAS para revisión de la formulación de las tecnologías PIC, se revisó el presupuesto vigencia 2025 y los saldos 2024.</t>
  </si>
  <si>
    <t>ACTAS DE ASISTENCIA TECNICA</t>
  </si>
  <si>
    <t>Mes de abril</t>
  </si>
  <si>
    <t>Mes de mayo</t>
  </si>
  <si>
    <t>IVC SANITARIO</t>
  </si>
  <si>
    <t>Recibir o aceptar presiones internas o externas, dádivas, favores o beneficios con el propósito de emitir conceptos sanitarios de certificación sin el cumplimiento técnico legal requerido, o para agilizar la expedición de dicho certificado</t>
  </si>
  <si>
    <t>Beneficiar a terceros, falta de control, amiguismo, soborno , tráfico de influencias</t>
  </si>
  <si>
    <t xml:space="preserve">
Informes técnicos de visita con sus respectivos soportes fílmicos y/o fotográficos, que sirvan de medios de control y de base para la expedición de los Actos Administrativos </t>
  </si>
  <si>
    <t>Actos administrativos expedidos con Vo. Bo. por parte del Director Técnico de Salud Pública  y del Jefe de la Oficina Jurídica; así como también firma del Secretario de Salud Departamental</t>
  </si>
  <si>
    <t>IVC - SANITARIO  (Secretaría de Salud)</t>
  </si>
  <si>
    <t>No. de respuestas y/o actos administrativos expedidos  / No. solicitudes de conceptos sanitarios * 100</t>
  </si>
  <si>
    <t>SALUD PÚBLICA
(SALUD Y ÁMBITO LABORAL)</t>
  </si>
  <si>
    <t>Recibir o aceptar presiones internas o externas, dádivas, favores o beneficios para la expedición de resoluciones de licencias de seguridad y salud en el trabajo sin el cumplimiento técnico legal requerido, o para agilizar la expedición de dicho certificado</t>
  </si>
  <si>
    <t>Revisión estricta de documentos soportes de solicitudes de Licencias de SST</t>
  </si>
  <si>
    <t>Matriz / Base de datos de Licencias de Seguridad y Salud en el Trabajo expedidas</t>
  </si>
  <si>
    <t>Número de Resoluciones de licencias de seguridad y salud en el trabajo expedidas/ No. de solicitudes de licencias de seguridad y salud en el trabajo * 100</t>
  </si>
  <si>
    <r>
      <rPr>
        <b/>
        <sz val="11"/>
        <color indexed="8"/>
        <rFont val="Calibri"/>
        <family val="2"/>
      </rPr>
      <t>Plantilla de construcción de mapas de riesgo de corrupción de la Gobernación de Bolívar- 2025</t>
    </r>
    <r>
      <rPr>
        <sz val="11"/>
        <color theme="1"/>
        <rFont val="Calibri"/>
        <family val="2"/>
        <scheme val="minor"/>
      </rPr>
      <t xml:space="preserve">
</t>
    </r>
    <r>
      <rPr>
        <b/>
        <sz val="11"/>
        <color indexed="8"/>
        <rFont val="Calibri"/>
        <family val="2"/>
      </rPr>
      <t>Instrucciones:
Procesos:</t>
    </r>
    <r>
      <rPr>
        <sz val="11"/>
        <color theme="1"/>
        <rFont val="Calibri"/>
        <family val="2"/>
        <scheme val="minor"/>
      </rPr>
      <t xml:space="preserve"> Digite el nombre de cada proceso desarrollado en su secretaría, colocando uno en cada casilla.
</t>
    </r>
    <r>
      <rPr>
        <b/>
        <sz val="11"/>
        <color indexed="8"/>
        <rFont val="Calibri"/>
        <family val="2"/>
      </rPr>
      <t>Número:</t>
    </r>
    <r>
      <rPr>
        <sz val="11"/>
        <color theme="1"/>
        <rFont val="Calibri"/>
        <family val="2"/>
        <scheme val="minor"/>
      </rPr>
      <t xml:space="preserve"> Enumere, sin repetir el dígito o fraccionarlo, cada uno de los Riesgos.
</t>
    </r>
    <r>
      <rPr>
        <b/>
        <sz val="11"/>
        <color indexed="8"/>
        <rFont val="Calibri"/>
        <family val="2"/>
      </rPr>
      <t xml:space="preserve">Riesgo: </t>
    </r>
    <r>
      <rPr>
        <sz val="11"/>
        <color theme="1"/>
        <rFont val="Calibri"/>
        <family val="2"/>
        <scheme val="minor"/>
      </rPr>
      <t xml:space="preserve">Nombre el riesgo de corrupción en la casilla, uno por cada número, sin comenzar con palabras de negación o que implique deficiencia, Ej: No elaborar, falta de , dejar de revisar, no cumplimiento de ...ETC.
</t>
    </r>
    <r>
      <rPr>
        <b/>
        <sz val="11"/>
        <color indexed="8"/>
        <rFont val="Calibri"/>
        <family val="2"/>
      </rPr>
      <t>Clasificación: "</t>
    </r>
    <r>
      <rPr>
        <sz val="11"/>
        <color theme="1"/>
        <rFont val="Calibri"/>
        <family val="2"/>
        <scheme val="minor"/>
      </rPr>
      <t xml:space="preserve">Riesgo de Corrupción", siempre es asi para riesgos de corrupción.
</t>
    </r>
    <r>
      <rPr>
        <b/>
        <sz val="11"/>
        <color indexed="8"/>
        <rFont val="Calibri"/>
        <family val="2"/>
      </rPr>
      <t>Causas:</t>
    </r>
    <r>
      <rPr>
        <sz val="11"/>
        <color theme="1"/>
        <rFont val="Calibri"/>
        <family val="2"/>
        <scheme val="minor"/>
      </rPr>
      <t xml:space="preserve"> La o las causas posibles del riesgo.
</t>
    </r>
    <r>
      <rPr>
        <b/>
        <sz val="11"/>
        <color indexed="8"/>
        <rFont val="Calibri"/>
        <family val="2"/>
      </rPr>
      <t xml:space="preserve">Probabilidad: </t>
    </r>
    <r>
      <rPr>
        <b/>
        <sz val="11"/>
        <color indexed="60"/>
        <rFont val="Calibri"/>
        <family val="2"/>
      </rPr>
      <t xml:space="preserve">Marque con una "X" y sólo con "X" </t>
    </r>
    <r>
      <rPr>
        <sz val="11"/>
        <rFont val="Calibri"/>
        <family val="2"/>
      </rPr>
      <t xml:space="preserve">los cuadros de valor del uno al 5, revisando en cada uno los cuadros de diálogo, para identificar la posición de su riesgo, en la casilla resultado arrojará el valor correspondiente a la probabilidad del riesgo.
</t>
    </r>
    <r>
      <rPr>
        <b/>
        <sz val="11"/>
        <rFont val="Calibri"/>
        <family val="2"/>
      </rPr>
      <t xml:space="preserve">Impacto: </t>
    </r>
    <r>
      <rPr>
        <b/>
        <sz val="11"/>
        <color indexed="60"/>
        <rFont val="Calibri"/>
        <family val="2"/>
      </rPr>
      <t>Marque con una "X" y sólo con "X"</t>
    </r>
    <r>
      <rPr>
        <sz val="11"/>
        <rFont val="Calibri"/>
        <family val="2"/>
      </rPr>
      <t xml:space="preserve"> los cuadros de valor del uno al 19, revisando en cada uno los cuadros de diálogo, para identificar la posición de su riesgo, en la casilla resultado arroja el valor correspondiente al impacto del riesgo.
</t>
    </r>
    <r>
      <rPr>
        <b/>
        <sz val="11"/>
        <rFont val="Calibri"/>
        <family val="2"/>
      </rPr>
      <t>Riesgo inherente:</t>
    </r>
    <r>
      <rPr>
        <sz val="11"/>
        <rFont val="Calibri"/>
        <family val="2"/>
      </rPr>
      <t xml:space="preserve"> Se obtiene del cruce de Probabilidad e Impacto que se relaciona en el mapa de calor, en la parte baja de la plantilla, escoga una opción de la lista desplegable de la celda.
</t>
    </r>
    <r>
      <rPr>
        <b/>
        <sz val="11"/>
        <rFont val="Calibri"/>
        <family val="2"/>
      </rPr>
      <t>Controles</t>
    </r>
    <r>
      <rPr>
        <sz val="11"/>
        <rFont val="Calibri"/>
        <family val="2"/>
      </rPr>
      <t>: Responda las características del riesgo, para R</t>
    </r>
    <r>
      <rPr>
        <b/>
        <sz val="11"/>
        <rFont val="Calibri"/>
        <family val="2"/>
      </rPr>
      <t>esponsable, Segregación y autoridad responsable, Periodicidad, Propósito, Confiabilidad,Que pasa con las observaciones o desviaciones y Evidencia</t>
    </r>
    <r>
      <rPr>
        <sz val="11"/>
        <rFont val="Calibri"/>
        <family val="2"/>
      </rPr>
      <t xml:space="preserve">, escogiendo las opciones de las casillas desplegables.
</t>
    </r>
    <r>
      <rPr>
        <b/>
        <sz val="11"/>
        <rFont val="Calibri"/>
        <family val="2"/>
      </rPr>
      <t>Valoración de controles:</t>
    </r>
    <r>
      <rPr>
        <sz val="11"/>
        <rFont val="Calibri"/>
        <family val="2"/>
      </rPr>
      <t xml:space="preserve"> Se dará de forma automática.
</t>
    </r>
    <r>
      <rPr>
        <b/>
        <sz val="11"/>
        <rFont val="Calibri"/>
        <family val="2"/>
      </rPr>
      <t>Riesgo residual:</t>
    </r>
    <r>
      <rPr>
        <sz val="11"/>
        <rFont val="Calibri"/>
        <family val="2"/>
      </rPr>
      <t xml:space="preserve"> Escoja su opción de la casilla desplegable, comparando la tabla de valores y el mapa de calor, al pie de la plantilla.
</t>
    </r>
    <r>
      <rPr>
        <b/>
        <sz val="11"/>
        <rFont val="Calibri"/>
        <family val="2"/>
      </rPr>
      <t>Opción de manejo:</t>
    </r>
    <r>
      <rPr>
        <sz val="11"/>
        <rFont val="Calibri"/>
        <family val="2"/>
      </rPr>
      <t xml:space="preserve"> Marque la opción de manejo del riesgo de corrupción escogiendo la opción en la casilla desplegable.
</t>
    </r>
    <r>
      <rPr>
        <b/>
        <sz val="11"/>
        <rFont val="Calibri"/>
        <family val="2"/>
      </rPr>
      <t xml:space="preserve">Las Casillas Actividad de Control ,Soporte, Responsable, Tiempo e Indicador: </t>
    </r>
    <r>
      <rPr>
        <sz val="11"/>
        <rFont val="Calibri"/>
        <family val="2"/>
      </rPr>
      <t xml:space="preserve">Deben llenarse con plena y clara información del riesgo.
</t>
    </r>
    <r>
      <rPr>
        <b/>
        <sz val="11"/>
        <rFont val="Calibri"/>
        <family val="2"/>
      </rPr>
      <t>Gracias.</t>
    </r>
  </si>
  <si>
    <t xml:space="preserve">GOBERNACIÓN DE BOLÍVAR
MAPAS DE RIESGO DE CORRUPCIÓN </t>
  </si>
  <si>
    <t>Número</t>
  </si>
  <si>
    <t>Clasificación</t>
  </si>
  <si>
    <t>Riesgo Inherente</t>
  </si>
  <si>
    <t>Controles</t>
  </si>
  <si>
    <t>VALORACIÓN DE CONTROLES
(Diseño)</t>
  </si>
  <si>
    <t>Resultado</t>
  </si>
  <si>
    <t>Sumatoria</t>
  </si>
  <si>
    <t>Segregación y Autoridad del Responsable</t>
  </si>
  <si>
    <t>Periodicidad</t>
  </si>
  <si>
    <t>Propósito</t>
  </si>
  <si>
    <t>Confiabilidad</t>
  </si>
  <si>
    <t>Qué pasa con las observaciones o desviaciones</t>
  </si>
  <si>
    <t>Proceso planeación estratégica e inversión pública de Secretaria de la Mujer y Desarrollo Social</t>
  </si>
  <si>
    <t xml:space="preserve">Proyectos y/o  actividades a favor de particulares o de la administración. </t>
  </si>
  <si>
    <t>Omisión de proyectos enfocados a beneficiar a sectores o poblaciones vulnerables ejes de la Direccion de gestión social. Y Dirección de la mujer</t>
  </si>
  <si>
    <t>x</t>
  </si>
  <si>
    <t>X</t>
  </si>
  <si>
    <t>Asignado</t>
  </si>
  <si>
    <t>Adecuado</t>
  </si>
  <si>
    <t>Oportuna</t>
  </si>
  <si>
    <t>Confiable</t>
  </si>
  <si>
    <t>Se investigan y resuelven oportunamente</t>
  </si>
  <si>
    <t>Completa</t>
  </si>
  <si>
    <t xml:space="preserve">Establecer controles de cumplimiento de la planeación y de revisión de proyectos. </t>
  </si>
  <si>
    <t>Informes</t>
  </si>
  <si>
    <t xml:space="preserve">Secretaria de la Mujer </t>
  </si>
  <si>
    <t>Número de proyectos aprobados /número de informes de proyecto indicando población beneficiada.</t>
  </si>
  <si>
    <t>Posibilidad de recibir o solicitar dadivas o beneficio a nombre propio o de terceros a fin de celebrar un contrato, proyecto o actividad.</t>
  </si>
  <si>
    <t xml:space="preserve">Exigencias de condiciones en los procesos de selección que solo cumple un determinado proponente.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</si>
  <si>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</si>
  <si>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</si>
  <si>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</si>
  <si>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</si>
  <si>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</si>
  <si>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</si>
  <si>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</si>
  <si>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</si>
  <si>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CATASTRÓFICO</t>
  </si>
  <si>
    <t>PAZ VICTIMAS Y RECONCILIACIÓN,3</t>
  </si>
  <si>
    <t>Participación</t>
  </si>
  <si>
    <t>Reparación Integral</t>
  </si>
  <si>
    <t>Atención y Asistencia</t>
  </si>
  <si>
    <t>Posibilidad de favorecer al contratista para no cumplir con calidad  la logistica del funcionamiento de las mesas de Participación.</t>
  </si>
  <si>
    <t>Ejecución de proyectos y planes de reparación a favor de población que no se encuentre en el registro único de victimas</t>
  </si>
  <si>
    <t xml:space="preserve">Manipular el proceso de contratación con el fin de favorecer a una determinada persona natural o jurídica.  </t>
  </si>
  <si>
    <t>Tráfico de influencias, clientelismo, alianzas políticas.</t>
  </si>
  <si>
    <t>No tener acceso o tenerlo de manera desactualizada al sistema de información  VIVANTO, trafico de influencias, amiguismo, amenazas, concusión.</t>
  </si>
  <si>
    <t xml:space="preserve">Rara vez </t>
  </si>
  <si>
    <t xml:space="preserve">Mayor </t>
  </si>
  <si>
    <t>Menor</t>
  </si>
  <si>
    <t xml:space="preserve">Publicar los documentos contractuales  en el portal SECOP, cumpliendo los términos que contempla la ley, con el fin de garantizar transparencia en el proceso contractual. </t>
  </si>
  <si>
    <t>Asignar usuario y clave para el acceso al sistema de información VIVANTO en cada una de las secretarías de despacho que ejecuten proyectos con población víctima.</t>
  </si>
  <si>
    <t>Constancias de publicación de proyectos en el portal SECOP.</t>
  </si>
  <si>
    <t>Formulario de solicitud de acceso a la plataforma VIVANTO suscrito por cada secretario de despacho.</t>
  </si>
  <si>
    <t>SECRETARIO DE PAZ VICTIMAS Y RECONCILIACIÓN</t>
  </si>
  <si>
    <t>Cada vez que se preste el servicio</t>
  </si>
  <si>
    <t>Anuales</t>
  </si>
  <si>
    <t xml:space="preserve"># de procesos contractuales / # de constancias de publicación </t>
  </si>
  <si>
    <t xml:space="preserve">N° de total solicitudes/ N° total de dependencias de la Gobernación de Bolívar, que ejecutan programas sociales. </t>
  </si>
  <si>
    <t>Todos los procesos de contratación se publicaron en SECOPII, cumpliendo los requerimientos de ley</t>
  </si>
  <si>
    <t>La UARIV  habilito usuarios a la Secretaria de Paz, Víctimas y Reconciliación, por tanto de las 10 Secretarias que atienden programas sociales, solo una pudo acceder a Vivanto</t>
  </si>
  <si>
    <t xml:space="preserve">No se han realizado procesos contractuales a 30 de Marzo </t>
  </si>
  <si>
    <t>https://community.secop.gov.co/Public/Tendering/OpportunityDetail/Index?noticeUID=CO1.NTC.7966457&amp;isFromPublicArea=True&amp;isModal=False</t>
  </si>
  <si>
    <t>https://bolivargovco-my.sharepoint.com/:b:/g/personal/lmorenop_bolivar_gov_co/EUcnMRqUUY5AvIC8j-L-Lb8Bb4Ve2nCT4LgvoNNSNKAQMQ?e=shHhKV       https://bolivargovco-my.sharepoint.com/:b:/g/personal/lmorenop_bolivar_gov_co/EcopAncs4jVMoZlFlqQNnvwBrKIJ-f01NOQNdtCc6HzetA?e=sulZmN</t>
  </si>
  <si>
    <t>cada vez que existan procesos de nueva contratación</t>
  </si>
  <si>
    <t xml:space="preserve">Una vez se abra proceso de contratación </t>
  </si>
  <si>
    <t>MAPA DE RIESGOS DE CORRUPCIÓN - SECRETARIA DEL INTERIOR Y ASUNTOS GUBERNAMENTALES</t>
  </si>
  <si>
    <t>No. De Actividades</t>
  </si>
  <si>
    <t>Secretaria del Interior</t>
  </si>
  <si>
    <t>Asuntos Gubernamentales</t>
  </si>
  <si>
    <t>Despacho del Secretario</t>
  </si>
  <si>
    <t>Incumplimiento en los términos de atención de peticiones, consultas y conceptos generales para beneficio propio o particular</t>
  </si>
  <si>
    <t>Riesgoo de Corrupción</t>
  </si>
  <si>
    <t>Interés en favorecer a un particular y/o la desatención o descuido en el seguimiento a las peticiones, consultas y conceptos</t>
  </si>
  <si>
    <t>Reducir el Riesgo</t>
  </si>
  <si>
    <t>Realizar seguimiento y llevar control de las peticiones, consultas y conceptos entregados para estudio de los abogados del despacho o de cada dirección</t>
  </si>
  <si>
    <t>Informes de seguimiento de PQRSD</t>
  </si>
  <si>
    <t>Secretario del Interior</t>
  </si>
  <si>
    <t>Controles realizados vs Informes</t>
  </si>
  <si>
    <t>Manipulación de estudios previos, pliegos de condiciones o documentos precontractuales, respuestas a observaciones, evaluación de propuestas por terceros interesados en el futuro proceso de contratación</t>
  </si>
  <si>
    <t>Falta de claridad en las especificaciones técnicas de los estudios previos.</t>
  </si>
  <si>
    <t>Realizar acompañamiento jurídico en las etapas de los procesos contractuales de conformidad con las necesidades del PAA</t>
  </si>
  <si>
    <t xml:space="preserve">Oficios con recomendaciones sobre la estructuración de los estudios previos y demás documentos precontractuales, asi como la responsabilidad y claridad de los requisitos que deben establecerse en el pliego de condiciones. </t>
  </si>
  <si>
    <t>cuatrimestral</t>
  </si>
  <si>
    <t>Numero de procesos contractuales ejecutados con controles / Procesos planificados</t>
  </si>
  <si>
    <t>Despacho y todas las direcciones</t>
  </si>
  <si>
    <t>Certificación de cumplimiento para los contratos y/o convenios en los que se ejerza la supervisión, sin la debida ejecución o con deficiente seguimiento</t>
  </si>
  <si>
    <t>Que el contratista no cumpla con las obligaciones contractuales y el supervisor del contrato certifique el objeto contratado a satisfacción</t>
  </si>
  <si>
    <t>Medio</t>
  </si>
  <si>
    <t>Solicitar informes del cumplimiento de las obligaciones de los contratos de acuerdo con la periodicidad establecida, y realizar matrices de seguimiento de los mismos.</t>
  </si>
  <si>
    <t>Matríz de seguimiento de cumplimiento de las actividades de los contratistas y/o Oficios de requerimiento a contratistas que incumplan</t>
  </si>
  <si>
    <t>No de informes revisados / No de Informes entregados para revisión</t>
  </si>
  <si>
    <t xml:space="preserve"> Destinación y/o uso de elementos de la oficina para fines particulares.</t>
  </si>
  <si>
    <t>Perdida o desconociento de valores</t>
  </si>
  <si>
    <t xml:space="preserve">Procesos de concientialización del buen uso de los elementos de oficina </t>
  </si>
  <si>
    <t xml:space="preserve">Circulares y campaña de divulgación </t>
  </si>
  <si>
    <t>Dirección de Gobernanza</t>
  </si>
  <si>
    <t>Número de circulares emitidas y número de campañas realizadas</t>
  </si>
  <si>
    <t>Posibilidad de solicitar o recibir dádivas o beneficios a nombre propio  o de terceros.</t>
  </si>
  <si>
    <t>Desconocimiento de prohibiciones y normas de transparencia</t>
  </si>
  <si>
    <t>Refuerzo en valores y dentro de la cultura de la legalidad e integridad</t>
  </si>
  <si>
    <t>Actas y socialización de cartillas</t>
  </si>
  <si>
    <t>No de funcionarios socializados / funcionarios de la entidad</t>
  </si>
  <si>
    <t>Uso de su investidura para obtener beneficios personales o para terceros.</t>
  </si>
  <si>
    <t>improbable</t>
  </si>
  <si>
    <t>Instruir a los funcionarios sobre aplicación del principio de la igualdad</t>
  </si>
  <si>
    <t xml:space="preserve">Circulares </t>
  </si>
  <si>
    <t>No de funcionarios capacitados / funcionarios de la entidad</t>
  </si>
  <si>
    <t>Ocultamiento de informacion con el fin de beneficiar fines particulares .</t>
  </si>
  <si>
    <t xml:space="preserve"> Abuso de poder </t>
  </si>
  <si>
    <t>Instrucción sobre normas de transparencia e integridad</t>
  </si>
  <si>
    <t>No. de capacitaciones ejecutadas / Capacitaciones planificadas</t>
  </si>
  <si>
    <t>Direccion Asistencia Municipal</t>
  </si>
  <si>
    <t>Expedir actos administrativos sobre bomberos o novedades notariales o decisiones contrarias al ordenamiento jurídico o retardar u omitir su expedición</t>
  </si>
  <si>
    <t xml:space="preserve">Para beneficiar a un tercero y/o obtener beneficio personal                                                                                      </t>
  </si>
  <si>
    <t>Llevar control en el reparto de los actos administrativos a ser expedidos o entregados para revisión y visto bueno de los abogados del despacho o de la respectiva dirección</t>
  </si>
  <si>
    <t>Base de datos mediante la cual se realiza control y seguimiento a actos administrativos a ser expedidos o entregados para revisión y visto bueno de los abogados del despacho</t>
  </si>
  <si>
    <t>Director de Asistecnia Municipal</t>
  </si>
  <si>
    <t>Concentración del conocimiento y/o funciones en el funcionario.</t>
  </si>
  <si>
    <t xml:space="preserve">Alto grado de discrecionalidad por parte del funcionario responsable de la expedición o revisión. </t>
  </si>
  <si>
    <t>Conflicto de intereses en la expedición de conceptos de legalidad de acuerdos municipales.</t>
  </si>
  <si>
    <t xml:space="preserve">Violacion al principio de la confiabilidad </t>
  </si>
  <si>
    <t>Revisión Juridica previa por parte de otro funcionario</t>
  </si>
  <si>
    <t>Visados de los superiores</t>
  </si>
  <si>
    <t>Número de conceptos emitidos vs quejas presentadas</t>
  </si>
  <si>
    <t>Secretaría del Interior</t>
  </si>
  <si>
    <t>Direccion de Gobernanza</t>
  </si>
  <si>
    <t>Selección de población para planes de formación o capacitación con el fin de favorecer intereses de grupos políticos o intereses privados</t>
  </si>
  <si>
    <t xml:space="preserve">Publicación de cada una de las actividades contempladas en los proyectos de capacitación o formación, antes y después de su ejecución. </t>
  </si>
  <si>
    <t>Actas, listados de asistencia y publicación de actividades en redes sociales</t>
  </si>
  <si>
    <t>Director de Gobernanza</t>
  </si>
  <si>
    <t>Certificación a funcionarios o terceros sobre participación o asistencia en procesos de capacitación o formación, sin haber cumplido los requiistos académicos</t>
  </si>
  <si>
    <t>Favorecimiento de terceros</t>
  </si>
  <si>
    <t>Establecimiento previo, claro y trasnsparente de requisitos para certificación</t>
  </si>
  <si>
    <t xml:space="preserve">Listados e infomrmes de asistencia </t>
  </si>
  <si>
    <t>Direccion de Participación Ciudadana</t>
  </si>
  <si>
    <t>Selección de comunidades para ejecución de convenios solidarios con el fin de favorecer intereses de grupos políticos o intereses privados</t>
  </si>
  <si>
    <t>Publicación de requisitos para acceso igualitario de las organizaciones comunales a la cofinanciación de obras a través de convenios solidarios</t>
  </si>
  <si>
    <t>Publicación de requisitos, convocatorias públicas realizadas, actas de socialización a comunidades y publicación de actividades en redes sociales</t>
  </si>
  <si>
    <t>Director de Participación Ciudadana</t>
  </si>
  <si>
    <t>Expedir actos administrativos sobre IVC a organismos comunales con decisiones contrarias al ordenamiento jurídico o retardar u omitir su expediciónn</t>
  </si>
  <si>
    <t>Para beneficiar a un tercero y/o obtener beneficio personal</t>
  </si>
  <si>
    <t>Llevar control en el reparto de los actos administrativos a ser expedidos o entregados para revisión y visto bueno</t>
  </si>
  <si>
    <t>Base de datos mediante la cual se realiza control y seguimiento a actos administrativos a ser expedidos</t>
  </si>
  <si>
    <t>Dirección del Sur de Bolívar</t>
  </si>
  <si>
    <t>Recibir dadivas a cambio de gestión y estructuración de proyectos de impacto para el desarrollo de la subregión</t>
  </si>
  <si>
    <t>Director del Sur de Bolívar</t>
  </si>
  <si>
    <t>Adulterar u ocultar información sobre la subregión, de interés y naturaleza pública con el fin de saisfacer intereses particulares</t>
  </si>
  <si>
    <t>Sistemas de información susceptibles de manipulación o adulteración</t>
  </si>
  <si>
    <t>Establecer herramientas de comunicación para la remisión de información pública a través de SIGOB</t>
  </si>
  <si>
    <t>Informe de gestión Sur de Bolívar</t>
  </si>
  <si>
    <t>Documentos públicos transparentados</t>
  </si>
  <si>
    <t>MAPA DE RIESGOS DE CORRUPCIÓN VIGENCIA 2024
Secretaría de Desarrollo Económico</t>
  </si>
  <si>
    <t>% de Avance</t>
  </si>
  <si>
    <t>Acciones realizadas en el cuatrimestre (Ene - Abril) 2025</t>
  </si>
  <si>
    <t>Fecha de Monitoreo</t>
  </si>
  <si>
    <t>Fecha de Próximo Monitoreo</t>
  </si>
  <si>
    <t>Ambiente y Desarrollo Sostenible</t>
  </si>
  <si>
    <t>Competitividad</t>
  </si>
  <si>
    <t>Cooperación Internacional</t>
  </si>
  <si>
    <t>Favorecimiento a Terceros en la asignacion de contratos, con pliegos de condiciones a su medida.</t>
  </si>
  <si>
    <t>Corrupción</t>
  </si>
  <si>
    <t>Clientelismo</t>
  </si>
  <si>
    <t>Casi seguro</t>
  </si>
  <si>
    <t>Evitar</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</si>
  <si>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</si>
  <si>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</si>
  <si>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Económico y/o Directores.</t>
  </si>
  <si>
    <t>1 año - una vigencia</t>
  </si>
  <si>
    <t>(Número de contratos suscritos en el periodo sin objeciones en el proceso de adjudicación / Número de contratos adjudicados en el periodo) X 100          Respuesta = 2 / 2 = 100%</t>
  </si>
  <si>
    <r>
      <t xml:space="preserve">Durante este periodo Secretaria General, publico en el Secop II el siguiente proceso que tuvo como supervisor al Director de Ambiente y Desarrollo Sostenible:
</t>
    </r>
    <r>
      <rPr>
        <b/>
        <sz val="10"/>
        <color theme="1"/>
        <rFont val="Calibri"/>
        <family val="2"/>
        <scheme val="minor"/>
      </rPr>
      <t xml:space="preserve">*Identificación del proceso: Orden de compra N° 142887
</t>
    </r>
    <r>
      <rPr>
        <sz val="10"/>
        <color theme="1"/>
        <rFont val="Calibri"/>
        <family val="2"/>
        <scheme val="minor"/>
      </rPr>
      <t>N° de instrumento: CCE-GS-2022-17
Objeto: Compra por grandes superficies de material pedagógico y didáctico de la Dirección de Ambiente y Desarrollo Sostenible, para realización de jornadas de capacitación en tenencia responsable de mascotas y de campañas que promuevan la cultura y el respeto hacia el cuidado animal.
Tipo de proceso: Compra Grandes Superficies 
La Secretaria General, público en el portal de contratación estatal los respectivos documentos de conformidad con lo señalado en el decreto 1082 de 2015, que dan cuenta de la transparencia del proceso de en mención como lo son: MGA, Certificado de disponibilidad presupuestal y Estudios previos.
Esta orden de compra se encuentra en ejecución. No han sido entregados todos los items.</t>
    </r>
  </si>
  <si>
    <r>
      <rPr>
        <b/>
        <sz val="10"/>
        <color theme="1"/>
        <rFont val="Calibri"/>
        <family val="2"/>
        <scheme val="minor"/>
      </rPr>
      <t>2. Carpeta # 2 Adjudicación de Contratos (Riesgo 1 y Riesgo 2)</t>
    </r>
    <r>
      <rPr>
        <sz val="10"/>
        <color theme="1"/>
        <rFont val="Calibri"/>
        <family val="2"/>
        <scheme val="minor"/>
      </rPr>
      <t xml:space="preserve">
1. Orden de compra N° 142887: Compra por grandes superficies de material pedagógico y didáctico de la Dirección de Ambiente y Desarrollo Sostenible, para realización de jornadas de capacitación en tenencia responsable de mascotas y de campañas que promuevan la cultura y el respeto hacia el cuidado animal.
2. MGA.
3. CDP (Certifico de Disponibilidad Presupuestal).
3. Estudios Previos.</t>
    </r>
  </si>
  <si>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</si>
  <si>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</si>
  <si>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</si>
  <si>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</si>
  <si>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</si>
  <si>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</si>
  <si>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(Total de informes de supervisión de contratos en ejecución presentados / Total de informes de supervisión de contratos en ejecución programados) X 100  Respuesta = 6 / 6 = 100%</t>
  </si>
  <si>
    <r>
      <t xml:space="preserve">Durante este periodo se encuentran en ejecución dos proyectos y tres contratos. A continuación, relacionados los soportes para cada uno de estos contratos: 
</t>
    </r>
    <r>
      <rPr>
        <b/>
        <sz val="10"/>
        <color theme="1"/>
        <rFont val="Calibri"/>
        <family val="2"/>
        <scheme val="minor"/>
      </rPr>
      <t>*CD-PNUD-SDROT-001-2023 PIGGCT:</t>
    </r>
    <r>
      <rPr>
        <sz val="10"/>
        <color theme="1"/>
        <rFont val="Calibri"/>
        <family val="2"/>
        <scheme val="minor"/>
      </rPr>
      <t xml:space="preserve">
Acuerdo de Financiación entre la Gobernación de Bolívar y el Programa de Naciones Unidas para el Desarrollo (PNUD) para la Formulación del Plan Integral de Gestión de Cambio Climático de Bolívar.
Informe de avance Formulación del Plan Integral de Gestión de Cambio Climático de Bolívar.
</t>
    </r>
    <r>
      <rPr>
        <b/>
        <sz val="10"/>
        <color theme="1"/>
        <rFont val="Calibri"/>
        <family val="2"/>
        <scheme val="minor"/>
      </rPr>
      <t xml:space="preserve">*FUNCIONAMIENTO CBA EL GUARDIAN:
</t>
    </r>
    <r>
      <rPr>
        <sz val="10"/>
        <color theme="1"/>
        <rFont val="Calibri"/>
        <family val="2"/>
        <scheme val="minor"/>
      </rPr>
      <t xml:space="preserve">Informe de atención caninos y felinos durante el periodo de enero a abril de 2025. Las atenciones en El Centro de Bienestar Animal El Guardian suman 1.432 y durante las jornadas externas de esterilización hemos atendido 135.
</t>
    </r>
    <r>
      <rPr>
        <b/>
        <sz val="10"/>
        <color theme="1"/>
        <rFont val="Calibri"/>
        <family val="2"/>
        <scheme val="minor"/>
      </rPr>
      <t xml:space="preserve">*Orden de compra N° 142887
</t>
    </r>
    <r>
      <rPr>
        <sz val="10"/>
        <color theme="1"/>
        <rFont val="Calibri"/>
        <family val="2"/>
        <scheme val="minor"/>
      </rPr>
      <t>Registro Presupuestal 1108 OC 142887
Orden de Compra Veneplast OC 142887</t>
    </r>
  </si>
  <si>
    <r>
      <rPr>
        <b/>
        <sz val="10"/>
        <color theme="1"/>
        <rFont val="Calibri"/>
        <family val="2"/>
        <scheme val="minor"/>
      </rPr>
      <t>3. Carpeta # 3 Ejecución de Contratos (Riesgo 3)</t>
    </r>
    <r>
      <rPr>
        <sz val="10"/>
        <color theme="1"/>
        <rFont val="Calibri"/>
        <family val="2"/>
        <scheme val="minor"/>
      </rPr>
      <t xml:space="preserve">
</t>
    </r>
    <r>
      <rPr>
        <b/>
        <sz val="10"/>
        <color theme="1"/>
        <rFont val="Calibri"/>
        <family val="2"/>
        <scheme val="minor"/>
      </rPr>
      <t xml:space="preserve">
1. PIGGCT:  </t>
    </r>
    <r>
      <rPr>
        <sz val="10"/>
        <color theme="1"/>
        <rFont val="Calibri"/>
        <family val="2"/>
        <scheme val="minor"/>
      </rPr>
      <t xml:space="preserve">Formulación del Plan Integral de Gestión de Cambio Climático Territorial de Bolívar – PIGCCT Bolívar.
1. Informe de avance Formulación del Plan Integral de Gestión de Cambio Climático de Bolívar.
</t>
    </r>
    <r>
      <rPr>
        <b/>
        <sz val="10"/>
        <color theme="1"/>
        <rFont val="Calibri"/>
        <family val="2"/>
        <scheme val="minor"/>
      </rPr>
      <t xml:space="preserve">
2. CBA EL GUARDIAN:</t>
    </r>
    <r>
      <rPr>
        <sz val="10"/>
        <color theme="1"/>
        <rFont val="Calibri"/>
        <family val="2"/>
        <scheme val="minor"/>
      </rPr>
      <t xml:space="preserve"> Implementación del sistema de monitoreo ambiental para disminuir el estado de vulnerabilidad de animales en abandono a través del centro de bienestar animal "El Guardián" en municipios priorizados-vigencia 2025, departamento de Bolívar.
1. Informe de Atención CBA El Guardian Enero a Abril de 2025.
</t>
    </r>
    <r>
      <rPr>
        <b/>
        <sz val="10"/>
        <color theme="1"/>
        <rFont val="Calibri"/>
        <family val="2"/>
        <scheme val="minor"/>
      </rPr>
      <t xml:space="preserve">3. Orden de compra N° 142887: </t>
    </r>
    <r>
      <rPr>
        <sz val="10"/>
        <color theme="1"/>
        <rFont val="Calibri"/>
        <family val="2"/>
        <scheme val="minor"/>
      </rPr>
      <t>Compra por grandes superficies de material pedagógico y didáctico de la Dirección de Ambiente y Desarrollo Sostenible, para realización de jornadas de capacitación en tenencia responsable de mascotas y de campañas que promuevan la cultura y el respeto hacia el cuidado animal.
1. Registro Presupuestal 1108 OC 142887
2. Orden de Compra Veneplast OC 142887</t>
    </r>
  </si>
  <si>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</si>
  <si>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</si>
  <si>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</si>
  <si>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(Número de expedientes registrados en el FUID / Número total de expedientes rotulados y almacenados en las cajas de conservación de archivos) X 100  Respuesta = 380 / 380 = 100%</t>
  </si>
  <si>
    <t>A la espera de la aprobación y socialización de las Tablas de Retención Documental – TRD, El despacho de la Secretaria de Desarrollo Económico y la Dirección de Ambiente y Desarrollo Sostenible, vienen organizando sus archivos de gestión de manera digital; de acuerdo con el protocolo para la gestión de archivos electrónicos, emanado por la Dirección de Atención al Ciudadano y Gestión Documental, ordenando los documentos producidos, en las hipotéticas series y subseries que se pueden configurar o validar en las TDR.
Organización electrónica archivo de gestión despacho Secretaria de Desarrollo Económico. 
Organización electrónica archivo de gestión Dirección de Ambiente y Desarrollo Sostenible.</t>
  </si>
  <si>
    <r>
      <rPr>
        <b/>
        <sz val="10"/>
        <color theme="1"/>
        <rFont val="Calibri"/>
        <family val="2"/>
        <scheme val="minor"/>
      </rPr>
      <t>4. Carpeta # 4 Gestión de Archivos (Riesgo 4 y Riesgo 5)</t>
    </r>
    <r>
      <rPr>
        <sz val="10"/>
        <color theme="1"/>
        <rFont val="Calibri"/>
        <family val="2"/>
        <scheme val="minor"/>
      </rPr>
      <t xml:space="preserve">
1. Pantallazo carpeta archivo electrónico despacho Secretaria de Desarrollo Económico.
2. FIE despacho SDE (Formato Índice Electrónico despacho Secretaria de Desarrollo Económico).
3. Pantallazo carpeta archivo electrónico Dirección de Ambiente y Desarrollo Sostenible. 
4. FIE DADS (Formato Índice Electrónico Dirección de Ambiente y Desarrollo Sostenible).</t>
    </r>
  </si>
  <si>
    <t>Manipulacion indebida y mal intencionada de los documentos.</t>
  </si>
  <si>
    <t>Falta de etica del funcionario y controles ineficaces que permitan detectar la perdida, alteracion o desaparicion total o parcial de documentos en beneficio propio o de terceros.</t>
  </si>
  <si>
    <t>MAPA DE RIESGOS DE CORRUPCIÓN VIGENCIA 2024
Secretaría de Desarrollo Económico
Direccion de Vivienda</t>
  </si>
  <si>
    <t>Acciones realizadas en el cuatrimestre</t>
  </si>
  <si>
    <t>Acciones realizadas en el cuatrimestre Enero-Abril 2025</t>
  </si>
  <si>
    <t>Favorecimiento a Terceros en la asignación de contratos, con pliegos de condiciones a su medida.</t>
  </si>
  <si>
    <r>
      <rPr>
        <sz val="10"/>
        <color theme="1"/>
        <rFont val="Calibri"/>
        <family val="2"/>
      </rPr>
      <t xml:space="preserve">(# de contratos sin objeciones en la adjudicacion/# total de contratos adjudicados) X 100 
</t>
    </r>
    <r>
      <rPr>
        <b/>
        <sz val="10"/>
        <color theme="1"/>
        <rFont val="Calibri"/>
        <family val="2"/>
      </rPr>
      <t>(0/1) x 100 :  0</t>
    </r>
    <r>
      <rPr>
        <sz val="10"/>
        <color theme="1"/>
        <rFont val="Calibri"/>
        <family val="2"/>
      </rPr>
      <t xml:space="preserve">
</t>
    </r>
  </si>
  <si>
    <t>Se dio inicio al contrato denominado FORTALECIMIENTO DE LAS CAPACIDADES INSTITUCIONALES EN TEMAS DE VIVIENDA Y CONDICIONES DE HABITAT DE LOS ZODES NORTE, DIQUE, MONTES DE MARIA, LOBAS, LA MOJANA, ISLA DE MOMPOX Y MAGDALENA MEDIO.</t>
  </si>
  <si>
    <t>Registro codigo BPIN 202500000005405 por un valor de $499,200,000</t>
  </si>
  <si>
    <t>Recibir dadivas a cambio de suministro de información a terceros para el favorecimiento en la adjudicación de contratos.</t>
  </si>
  <si>
    <t>Beneficio particular y falta de ética del funcionario</t>
  </si>
  <si>
    <t>Alteración de los informes de supervisión y control por parte de funcionarios para el favorecimiento de terceros.</t>
  </si>
  <si>
    <t>Falta de ética del funcionario</t>
  </si>
  <si>
    <t xml:space="preserve">Revisión periódica del avance y/o ejecucion de la obra contratada. </t>
  </si>
  <si>
    <t>Actas de supervisión y revisión permanetes, con evidencias de avances y/o ejecucion de las obras o labor.                                              Informe de interventoría cuando aplique.</t>
  </si>
  <si>
    <r>
      <rPr>
        <sz val="10"/>
        <color theme="1"/>
        <rFont val="Calibri"/>
        <family val="2"/>
      </rPr>
      <t xml:space="preserve">% de obra ejecutada de acuerdo a la programación.                                    Informes con observaciones/ informes programados. 
</t>
    </r>
    <r>
      <rPr>
        <b/>
        <sz val="10"/>
        <color theme="1"/>
        <rFont val="Calibri"/>
        <family val="2"/>
      </rPr>
      <t>(1/1) x 100 : 100 %</t>
    </r>
  </si>
  <si>
    <t>Durante este periodo se encuentran en ejecución un  contrato.  CONSTRUCCION DE 31 MEJORAMIENTOS DE VIVIENDA EN EL MUNICIPIO DE SAN CRISTOBAL</t>
  </si>
  <si>
    <t>Anexo informe de interventoria</t>
  </si>
  <si>
    <t>Suministro de información a terceros para fines políticos, lucrativos y/o extorsivos.</t>
  </si>
  <si>
    <t>FUID y formato de control de préstamo de documentos.</t>
  </si>
  <si>
    <r>
      <rPr>
        <sz val="10"/>
        <color theme="1"/>
        <rFont val="Calibri"/>
        <family val="2"/>
      </rPr>
      <t xml:space="preserve">Informes del inventario FUID, acorde con el inventario físico.                     (# información suministrada / # información solicitada).
</t>
    </r>
    <r>
      <rPr>
        <b/>
        <sz val="10"/>
        <color theme="1"/>
        <rFont val="Calibri"/>
        <family val="2"/>
      </rPr>
      <t xml:space="preserve">
(3 /3 ) x 100 : 100 %</t>
    </r>
  </si>
  <si>
    <t xml:space="preserve">En atención a la comunicación enviada por la Secretaria General, sobre la visita del Archivo General de la Nación con Objeto de  seguimiento al Cumplimiento del Plan de Mejoramiento Archivístico, suscrito entre estos y la Gobernación de Bolívar; desde  La Direcion de Vivienda   se ha asumido  tarea y  responsabilidad de revisar y reorganizar los archivos de gestión   existentes .
Esta Gestion se ha realizado  ajustandos a las normas y técnicas archivísticas, que han sido trasmitidas para el efecto por la oficina de Gestión Documental. En tal sentido  podemos informar que los archivos de gestión  se encuentran organizados, de acuerdo a las normas y técnicas archivísticas establecidas por la oficina de Gestión Documental.
El Proceso de Reestructuracion administrativa y estructural que vivio la Gobernacion de Bolivar con el Decreto 297 de 2024  demando  una serie de cambios estructurales y funcionales, que específicamente en el tema archivístico,  ocasionando  el cambio y/o modificación de las tablas de retención documental, las cuales son la base para la organización y aplicación de las técnicas y normas archivísticas, establecidas por la oficina de gestión documental. En virtud de lo anterior, nos  encontramos en espera de su expedicion con caracter definitivo, para aplicar la directriz (series y subseries documentales),  y rendir entonces los informes requeridos,
</t>
  </si>
  <si>
    <t>En este corte se ha actuado de conformeidad de la norma archivistica general, toda vez que producto de la reestructuración que se realizó en la Gobernación de Bolívar enmarcado en la resolución 297 de abril 2024, la Nueva realidad  estructural y funcional, requirió ajustes específicamente en el tema archivístico, ocasionan el cambio y/o modificación de las tablas de retención documental, las cuales son la base para la organización y aplicación de las técnicas y normas archivísticas, establecidas por la oficina de gestión documental. 
Durante el periodo  la dependencia de Archivo de la entidad, solicito un funcionario enlace para realizar capacitación del cual no se ha indicado la fecha de estas; se respondio mediante oficio GOBOL-25-015741 DEL 01042025. De igual manera se anexa pantallazos de los archivos digitalizados de la Dirección de Vivienda 2025</t>
  </si>
  <si>
    <t>Manipulación indebida y mal intencionada de los documentos.</t>
  </si>
  <si>
    <t>Falta de ética del funcionario y controles ineficaces que permitan detectar la perdida, alteración o desaparición total o parcial de documentos en beneficio propio o de terceros.</t>
  </si>
  <si>
    <t xml:space="preserve">GOBERNACIÓN DE BOLÍVAR
MAPAS DE RIESGO DE CORRUPCIÓN - SECRETARÍA DE LA IGUALDAD </t>
  </si>
  <si>
    <t>Observaciones Derechos Humanos</t>
  </si>
  <si>
    <t>Observaciones Juventudes</t>
  </si>
  <si>
    <t>Observaciones Inclusión</t>
  </si>
  <si>
    <t>Focalización y selección de beneficiarios de los proyectos adelantados en la Secretaría de Igualdad</t>
  </si>
  <si>
    <t>Potencial materialización de situaciones para favorecer a poblaciones y/o grupos poblaciones sin el cumplimiento de los requisitos exigidos para ser acreedor o beneficiario de este.</t>
  </si>
  <si>
    <t>Intereres personales que deriven en manipulación de los procesos para favorecer a terceros a cambio de favores o para beneficios personales.</t>
  </si>
  <si>
    <t>Establecer filtros por Direcciones que pertenecen a la Secretaría de la Igualdad</t>
  </si>
  <si>
    <t>Soporte técnico que permita evidenciar la correcta selección de la población beneficiaria</t>
  </si>
  <si>
    <t>Secretaría de la Igualdad</t>
  </si>
  <si>
    <t>Una vez. En el tercer cuatrimestre</t>
  </si>
  <si>
    <t xml:space="preserve">Número de comités realizados </t>
  </si>
  <si>
    <t xml:space="preserve">Desde la Dirección de Derechos Humanso se socializó  la información de los recursos que les corresponde a las poblaciones étnicas del 2% en lo concerniente a regalías, se les notificó a las poblaciones étnicas con derecho y debidamente certificadas por el Ministerio del Interior para que presenten proyectos que beneficien a sus comunidades.                                   En alianza con ICULTUR se socializó los lineamientos para que presenten proyectos de Estimulos del Ministerio de Cultura, tanto a poblaciones étnicas como a población con discapacidad. </t>
  </si>
  <si>
    <t>Los Procesos donde se encuentran beneficiarios los jovenes bolivarenses han sido de entidades privadas y de carácter nacional donde la direccion  no tiene incidencia sobre la eleccion de los beneficiarios, aun asi siempre esta dispuesta esta direccion a realizar el debido acompañamiento a este tipo de convocatorias</t>
  </si>
  <si>
    <t>Durante el cuatrimestre se adelanto la Convocatoria Nacional del Fondo Mujer Libre y Productiva en articulacion con la Direccion de Inclusion  para beneficiar a mujeres diversas , se hace el acompañamiento a la postulacion y proceso , aclarando  Dirección no tiene ninguna incidencia en cuanto a selección de beneficiarios. Así mismo, la labor de dicha Dirección es acompañar, guiar y hacer seguimiento al estado de las convocatorias.</t>
  </si>
  <si>
    <t>Potencial materialización de situaciones que conduzcan a una deficiente focalización y selección de los beneficiarios de los planes, programas y proyectos de las direcciones de la Secretaría de la Igualdad, debido a la falta de lineamientos claros para la selección y focalización.</t>
  </si>
  <si>
    <t xml:space="preserve">Falta de planeación y/o determinación de los criterios de selección de  beneficiarios en los proyectos adelantados </t>
  </si>
  <si>
    <t>Realizar comités de control y revisión de requisitios establecidos en los procesos de selección de beneficiarios</t>
  </si>
  <si>
    <t>Actas de reunión de comités - Listado de beneficiarios y/o posibles beneficiarios de proyectos</t>
  </si>
  <si>
    <t>Una vez.  En el primer cuatrimestre</t>
  </si>
  <si>
    <t xml:space="preserve">Comunicaiones escritas emanadas de cada una de las Direcciones - Informes de selección </t>
  </si>
  <si>
    <t xml:space="preserve">Se concertó con la comunidad de Palenque para la Conmemoración del día Internacional de la Cultura Africana y Afrodescendiente, al igual que a la Consultiva Dpral de Comunidades Negras Afrocolombianas Raizales y Palenqueras para que asistieran al evento. Se invitó a la conmemorar a las mujeres étnicas en el municipio de Santa Rosa de Lima, donde se hizo un foro con mujeres étnicas sobre el autoreconocimiento como pilar de empoderamiento femenino. DISCAPACIDAD: mediante mediante GOBOL-25-006123 - GOBOL-25-009220.  se hizo la convocatoria del proyecto Estimulo del Ministerio de Cultura. Se socializó convocatoria para seleccionar a los representantes de los sectores étnicos y de población con discapacidad para la participación el Consejo Dptal de Participación, liderado por la Dirección de participacion ciudadana.  DERECHOS HUMANOS: UNDEF financia proyectos que fortalecen la voz de la sociedad civil, promueven los derechos humanos y fomentan la participación de todos los grupos en procesos democráticos. Su objetivo es complementar el trabajo tradicional de la ONU con los gobiernos, centrándose en el apoyo a organizaciones de la sociedad civil para la consolidación democrática y el fortalecimiento de la gobernanza inclusiva. Convocatoria 2025 del UNDEF para propuestas de proyectos relacionados a democracia y derechos humanos. Convocatorias para participación de los representantes de las comunidades étnicas y de personas con discapacidad para construcción de planes de acción: Consultiva Dptal para Comunidades negrras, afros, raizales y palenqueras y el Comité Dptal de Discapacidad. Cada una de las convocatorias allegadas a esta deoendencia es socializada con todos los grupos poblacionales que tenemos a cargo y que apliquen a los requisitos exigidos en las convocatorias. </t>
  </si>
  <si>
    <t>Se realizo el envio de oficios a cada uno de los municipios para que las mujeres diversas que cuentan con iniciativas productivas , asistieran a un evento en conmemoracion al dia Internacional de la mujer de forma presencial y recibieran informacion de primera mano acerca de la Convocatoria del Fondo Mujer Libre y productiva con la coordinadora del Ministerio .Tambien se realizo reunion virtual con las mujeres diversas interesadas en postularse a la convocatoria posterior al evento</t>
  </si>
  <si>
    <t>Procesos de selección públicos para operación de proyectos y/o selección de operadores en virtud de la Ley 2056/20</t>
  </si>
  <si>
    <t xml:space="preserve">Posibilidad de recibir o solicitar cualquier dádiva o beneficio a nombre propio o de terceros para beneficiar a personas específicas o asignar operador a un proyecto. </t>
  </si>
  <si>
    <t>Recibir dádivas para manipular los procesos de selección</t>
  </si>
  <si>
    <t>Selección objetiva en los procesos de selección públicos, en cumplimiento de la normatividad vigente en materia contractual y/o verificación de cumplimiento de requisitos para asignación de operadores en virtud de la ey 2056/20</t>
  </si>
  <si>
    <t>Informes de selección del operador - Contratoy/o convenio</t>
  </si>
  <si>
    <t>Cada vez que la Secretaría adelante un proceso de contratación y/o asignación de operadores</t>
  </si>
  <si>
    <t>1. Informes de selección que deriven en contratos y/o convenios</t>
  </si>
  <si>
    <t xml:space="preserve">Las convocatorias se hacen de manera transparente, sin exepción de grupo poblacional, se seleccionan las que reunan los requisitos y esten acorde a la norma si es una convocatoria liderada por esta dirección. </t>
  </si>
  <si>
    <t>Los Procesos de seleccion publica  no son de responsabilidad de esta direccion por ende  no tiene incidencia sobre la selección de contratistas o proveedores.</t>
  </si>
  <si>
    <t xml:space="preserve">Administración y cumplimiento de la Ley de Protección de Datos Personales o Ley 1581 de 2012 </t>
  </si>
  <si>
    <t>Potencial materialización de situaciones que conduzcan a la filtración de información confidencial de los datos personales de miembros de las comunidades étnicas, por parte de los funcionarios, con el fin de favorecer intereses de terceros debido al incumplimiento de los lineamientos dados por la entidad para el manejo de la información confidencial.</t>
  </si>
  <si>
    <t>Ceder ante presiones de fuerzas externas al proceso, como políticos o grupos de interés</t>
  </si>
  <si>
    <t>Socialización de la norma de protección de datos personales.</t>
  </si>
  <si>
    <t>Listado de proyectos registrados actualizados</t>
  </si>
  <si>
    <t>Secretaria de planeación</t>
  </si>
  <si>
    <t>1 vez cada seis meses</t>
  </si>
  <si>
    <t>Número de peticiones y/o requerimientos presentados para solicitud de datos de organizaciones sociales</t>
  </si>
  <si>
    <t xml:space="preserve">1. Se presentaron dos peticiones solicitando los datos de las autoridades indigenas, como nombres, contactos, correo, ubicación, se les respondió que cualquier informacion que necesitan de los grupos étnicos deberían canalizarse a través de la Dirección de Derechos Huamanos - Secretaría de la Igualdad, que esta hacia lo propio ante las comunidades. 2. Se solicitó a la Dirección de comunicaciones e infraestructura tecnologica para que brindaran asistencia técnica para la construcción del formulario de caracterización con consentimiento de acuerdo a los lineamientos por Ley. </t>
  </si>
  <si>
    <r>
      <rPr>
        <b/>
        <sz val="12"/>
        <color indexed="8"/>
        <rFont val="Tahoma"/>
        <family val="2"/>
      </rPr>
      <t>Plantilla de construcción de mapas de riesgo de corrupción de la Gobernación de Bolívar- 2022</t>
    </r>
    <r>
      <rPr>
        <sz val="12"/>
        <color theme="1"/>
        <rFont val="Tahoma"/>
        <family val="2"/>
      </rPr>
      <t xml:space="preserve">
</t>
    </r>
    <r>
      <rPr>
        <b/>
        <sz val="12"/>
        <color indexed="8"/>
        <rFont val="Tahoma"/>
        <family val="2"/>
      </rPr>
      <t>Instrucciones:
Procesos:</t>
    </r>
    <r>
      <rPr>
        <sz val="12"/>
        <color theme="1"/>
        <rFont val="Tahoma"/>
        <family val="2"/>
      </rPr>
      <t xml:space="preserve"> Digite el nombre de cada proceso desarrollado en su secretaría, colocando uno en cada casilla.
</t>
    </r>
    <r>
      <rPr>
        <b/>
        <sz val="12"/>
        <color indexed="8"/>
        <rFont val="Tahoma"/>
        <family val="2"/>
      </rPr>
      <t>Número:</t>
    </r>
    <r>
      <rPr>
        <sz val="12"/>
        <color theme="1"/>
        <rFont val="Tahoma"/>
        <family val="2"/>
      </rPr>
      <t xml:space="preserve"> Enumere, sin repetir el dígito o fraccionarlo, cada uno de los Riesgos.
</t>
    </r>
    <r>
      <rPr>
        <b/>
        <sz val="12"/>
        <color indexed="8"/>
        <rFont val="Tahoma"/>
        <family val="2"/>
      </rPr>
      <t xml:space="preserve">Riesgo: </t>
    </r>
    <r>
      <rPr>
        <sz val="12"/>
        <color theme="1"/>
        <rFont val="Tahoma"/>
        <family val="2"/>
      </rPr>
      <t xml:space="preserve">Nombre el riesgo de corrupción en la casilla, uno por cada número, sin comenzar con palabras de negación o que implique deficiencia, Ej: No elaborar, falta de , dejar de revisar, no cumplimiento de ...ETC.
</t>
    </r>
    <r>
      <rPr>
        <b/>
        <sz val="12"/>
        <color indexed="8"/>
        <rFont val="Tahoma"/>
        <family val="2"/>
      </rPr>
      <t>Clasificación: "</t>
    </r>
    <r>
      <rPr>
        <sz val="12"/>
        <color theme="1"/>
        <rFont val="Tahoma"/>
        <family val="2"/>
      </rPr>
      <t xml:space="preserve">Riesgo de Corrupción", siempre es asi para riesgos de corrupción.
</t>
    </r>
    <r>
      <rPr>
        <b/>
        <sz val="12"/>
        <color indexed="8"/>
        <rFont val="Tahoma"/>
        <family val="2"/>
      </rPr>
      <t>Causas:</t>
    </r>
    <r>
      <rPr>
        <sz val="12"/>
        <color theme="1"/>
        <rFont val="Tahoma"/>
        <family val="2"/>
      </rPr>
      <t xml:space="preserve"> La o las causas posibles del riesgo.
</t>
    </r>
    <r>
      <rPr>
        <b/>
        <sz val="12"/>
        <color indexed="8"/>
        <rFont val="Tahoma"/>
        <family val="2"/>
      </rPr>
      <t xml:space="preserve">Probabilidad: </t>
    </r>
    <r>
      <rPr>
        <b/>
        <sz val="12"/>
        <color indexed="60"/>
        <rFont val="Tahoma"/>
        <family val="2"/>
      </rPr>
      <t xml:space="preserve">Marque con una "X" y sólo con "X" </t>
    </r>
    <r>
      <rPr>
        <sz val="12"/>
        <rFont val="Tahoma"/>
        <family val="2"/>
      </rPr>
      <t xml:space="preserve">los cuadros de valor del uno al 5, revisando en cada uno los cuadros de diálogo, para identificar la posición de su riesgo, en la casilla resultado arrojará el valor correspondiente a la probabilidad del riesgo.
</t>
    </r>
    <r>
      <rPr>
        <b/>
        <sz val="12"/>
        <rFont val="Tahoma"/>
        <family val="2"/>
      </rPr>
      <t xml:space="preserve">Impacto: </t>
    </r>
    <r>
      <rPr>
        <b/>
        <sz val="12"/>
        <color indexed="60"/>
        <rFont val="Tahoma"/>
        <family val="2"/>
      </rPr>
      <t>Marque con una "X" y sólo con "X"</t>
    </r>
    <r>
      <rPr>
        <sz val="12"/>
        <rFont val="Tahoma"/>
        <family val="2"/>
      </rPr>
      <t xml:space="preserve"> los cuadros de valor del uno al 19, revisando en cada uno los cuadros de diálogo, para identificar la posición de su riesgo, en la casilla resultado arroja el valor correspondiente al impacto del riesgo.
</t>
    </r>
    <r>
      <rPr>
        <b/>
        <sz val="12"/>
        <rFont val="Tahoma"/>
        <family val="2"/>
      </rPr>
      <t>Riesgo inherente:</t>
    </r>
    <r>
      <rPr>
        <sz val="12"/>
        <rFont val="Tahoma"/>
        <family val="2"/>
      </rPr>
      <t xml:space="preserve"> Se obtiene del cruce de Probabilidad e Impacto que se relaciona en el mapa de calor, en la parte baja de la plantilla, escoga una opción de la lista desplegable de la celda.
</t>
    </r>
    <r>
      <rPr>
        <b/>
        <sz val="12"/>
        <rFont val="Tahoma"/>
        <family val="2"/>
      </rPr>
      <t>Controles</t>
    </r>
    <r>
      <rPr>
        <sz val="12"/>
        <rFont val="Tahoma"/>
        <family val="2"/>
      </rPr>
      <t xml:space="preserve">: Responda las características del riesgo, para </t>
    </r>
    <r>
      <rPr>
        <b/>
        <sz val="12"/>
        <rFont val="Tahoma"/>
        <family val="2"/>
      </rPr>
      <t>Responsable, Segregación y autoridad responsable, Periodicidad, Propósito, Confiabilidad,Que pasa con las observaciones o desviaciones y Evidencia</t>
    </r>
    <r>
      <rPr>
        <sz val="12"/>
        <rFont val="Tahoma"/>
        <family val="2"/>
      </rPr>
      <t xml:space="preserve">, escogiendo las opciones de las casillas desplegables.
</t>
    </r>
    <r>
      <rPr>
        <b/>
        <sz val="12"/>
        <rFont val="Tahoma"/>
        <family val="2"/>
      </rPr>
      <t>Valoración de controles:</t>
    </r>
    <r>
      <rPr>
        <sz val="12"/>
        <rFont val="Tahoma"/>
        <family val="2"/>
      </rPr>
      <t xml:space="preserve"> Se dará de forma automática.
</t>
    </r>
    <r>
      <rPr>
        <b/>
        <sz val="12"/>
        <rFont val="Tahoma"/>
        <family val="2"/>
      </rPr>
      <t>Riesgo residual:</t>
    </r>
    <r>
      <rPr>
        <sz val="12"/>
        <rFont val="Tahoma"/>
        <family val="2"/>
      </rPr>
      <t xml:space="preserve"> Escoja su opción de la casilla desplegable, comparando la tabla de valores y el mapa de calor, al pie de la plantilla.
</t>
    </r>
    <r>
      <rPr>
        <b/>
        <sz val="12"/>
        <rFont val="Tahoma"/>
        <family val="2"/>
      </rPr>
      <t>Opción de manejo:</t>
    </r>
    <r>
      <rPr>
        <sz val="12"/>
        <rFont val="Tahoma"/>
        <family val="2"/>
      </rPr>
      <t xml:space="preserve"> Marque la opción de manejo del riesgo de corrupción escogiendo la opción en la casilla desplegable.
</t>
    </r>
    <r>
      <rPr>
        <b/>
        <sz val="12"/>
        <rFont val="Tahoma"/>
        <family val="2"/>
      </rPr>
      <t xml:space="preserve">Las Casillas Actividad de Control ,Soporte, Responsable, Tiempo e Indicador: </t>
    </r>
    <r>
      <rPr>
        <sz val="12"/>
        <rFont val="Tahoma"/>
        <family val="2"/>
      </rPr>
      <t xml:space="preserve">Deben llenarse con plena y clara información del riesgo.
</t>
    </r>
    <r>
      <rPr>
        <b/>
        <sz val="12"/>
        <rFont val="Tahoma"/>
        <family val="2"/>
      </rPr>
      <t>Gracias.</t>
    </r>
  </si>
  <si>
    <t xml:space="preserve">MAPA DE RIESGOS DE CORRUPCIÓN  (5) HACIENDA BOLIVAR </t>
  </si>
  <si>
    <t>Secretaría de Hacienda</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</si>
  <si>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</si>
  <si>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</si>
  <si>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</si>
  <si>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</si>
  <si>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</si>
  <si>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</si>
  <si>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r>
      <t xml:space="preserve">Eficacia:                (Total PQR´S Contestados y  Plazo Vigente/ Total de PQR´S Recibidos) * 100 </t>
    </r>
    <r>
      <rPr>
        <b/>
        <u/>
        <sz val="11"/>
        <rFont val="Calibri"/>
        <family val="2"/>
        <scheme val="minor"/>
      </rPr>
      <t>RESPUESTA</t>
    </r>
    <r>
      <rPr>
        <b/>
        <u/>
        <sz val="11"/>
        <color rgb="FF000000"/>
        <rFont val="Calibri"/>
        <family val="2"/>
        <scheme val="minor"/>
      </rPr>
      <t xml:space="preserve"> = 358/481= 74.43%</t>
    </r>
  </si>
  <si>
    <t>EVIDENCIA_1</t>
  </si>
  <si>
    <t xml:space="preserve">Beneficiar a los contribuyentes en los procesos de fiscalizacion </t>
  </si>
  <si>
    <t>intereses particulares</t>
  </si>
  <si>
    <t>Improbable</t>
  </si>
  <si>
    <t>Verificacion del cronograma de Fiscalizacion</t>
  </si>
  <si>
    <t>Actos inherentes a las acciones de fiscalizacion</t>
  </si>
  <si>
    <t xml:space="preserve">Secretario de Hacienda -Director Financiero de  Ingresos </t>
  </si>
  <si>
    <t xml:space="preserve">Efectividad: Informe de los procesos de Fiscalizacion; </t>
  </si>
  <si>
    <t>No se presento Evidencia</t>
  </si>
  <si>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</si>
  <si>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</si>
  <si>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</si>
  <si>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</si>
  <si>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</si>
  <si>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</si>
  <si>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 xml:space="preserve">Estatuto Tributario con la Ordenanza No.384 “POR MEDIO DE LA CUAL SE EXPIDE EL RÉGIMEN TRIBUTARIO DEL DEPARTAMENTO DE BOLÍVAR Y OTRAS DISPOSICIONES”, </t>
  </si>
  <si>
    <t>EVIDENCIA_3</t>
  </si>
  <si>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</si>
  <si>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</si>
  <si>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</si>
  <si>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</si>
  <si>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</si>
  <si>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Resueltas/ Total devoluciones Recibidas)*100; Este indicador no se puede presentar en este perido debido a que el personal se asignó recientemente.</t>
  </si>
  <si>
    <t>Demora en el trámite de revisión y elaboración de la resolución de Pensión de los funcionarios con el fin de exigir Dádivas u ofrendas.</t>
  </si>
  <si>
    <t>Secretaria de Hacienda - Direccion del Territorial del fondo de Pesiones</t>
  </si>
  <si>
    <r>
      <t xml:space="preserve">Eficacia: (Total Socicitudes Respondidas/ Total Solicitudes Recibidas)*100; </t>
    </r>
    <r>
      <rPr>
        <b/>
        <sz val="11"/>
        <color rgb="FF000000"/>
        <rFont val="Calibri"/>
        <family val="2"/>
        <scheme val="minor"/>
      </rPr>
      <t xml:space="preserve"> </t>
    </r>
    <r>
      <rPr>
        <b/>
        <u/>
        <sz val="11"/>
        <color rgb="FF000000"/>
        <rFont val="Calibri"/>
        <family val="2"/>
        <scheme val="minor"/>
      </rPr>
      <t>RESPUESTA= 21/25= 84.00%</t>
    </r>
  </si>
  <si>
    <t>EVIDENCIA_5</t>
  </si>
  <si>
    <t>Despacho Hacienda</t>
  </si>
  <si>
    <t>Ingresos</t>
  </si>
  <si>
    <t>Cobro Coactivo</t>
  </si>
  <si>
    <t>Fondo de Pensiones</t>
  </si>
  <si>
    <t>MATRIZ DEL PROGRAMA DE TRANSPARENCIA Y ETICA PUBLICA SECRETARÍA DE SERVICIOS PÚBLICOS</t>
  </si>
  <si>
    <t>REPORTE PRIMER CUATRIENIO ENERO - ABRIL DE 2025</t>
  </si>
  <si>
    <t>Secretaría de Servicios Públicos</t>
  </si>
  <si>
    <t>Manipulación de los procesos de contratación con el fin de favorecer a un funcionario, particular o un grupo con intereses privados</t>
  </si>
  <si>
    <t>Estudios previos superficiales y manipulados por personal interesado en el proceso de contratación</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</si>
  <si>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</si>
  <si>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</si>
  <si>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</si>
  <si>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Cada 4 meses</t>
  </si>
  <si>
    <t>100% de los documentos elaborados por procesos contractuales</t>
  </si>
  <si>
    <t>Se reporta el enlace para entrar al one drive donde reposan los documentos de los procesos de contratacion tales como estudios previos y pliegos de condiciones</t>
  </si>
  <si>
    <t>https://bolivargovco-my.sharepoint.com/:f:/g/personal/jvalle_bolivar_gov_co/EoAfcXo1Bn9AlchfLpSCiU4Brb7M4JtG3_jERM0IIzqmRw?e=dImtM9</t>
  </si>
  <si>
    <t>Contratar con compañías de papel creadas para participar en un proceso especifico</t>
  </si>
  <si>
    <t>Adulterar u ocultar información de interés y naturaleza pública con el fin de saisfacer intereses particulares</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</si>
  <si>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</si>
  <si>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</si>
  <si>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</si>
  <si>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Se reportan los links de SECOP II de los procesos de contratacion que se estan ejecutando en la Secretaría de Servicios Públicos donde se pueden visualizar todos los documentos de cada proceso de contratación</t>
  </si>
  <si>
    <t>https://community.secop.gov.co/Public/Tendering/OpportunityDetail/Index?noticeUID=CO1.NTC.6187571&amp;isFromPublicArea=True&amp;isModal=False</t>
  </si>
  <si>
    <t>https://community.secop.gov.co/Public/Tendering/OpportunityDetail/Index?noticeUID=CO1.NTC.6201403&amp;isFromPublicArea=True&amp;isModal=False</t>
  </si>
  <si>
    <t>https://community.secop.gov.co/Public/Tendering/OpportunityDetail/Index?noticeUID=CO1.NTC.6187676&amp;isFromPublicArea=True&amp;isModal=False</t>
  </si>
  <si>
    <t xml:space="preserve">MAPA DE RIESGO DE CORRUPCION   (2) OGRD BOLIVAR  </t>
  </si>
  <si>
    <t>N°</t>
  </si>
  <si>
    <t>Riesgo del Proceso</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</si>
  <si>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</si>
  <si>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acuardo a pamaetros de la UNGRD</t>
  </si>
  <si>
    <t>Reducción</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</si>
  <si>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</si>
  <si>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</si>
  <si>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</si>
  <si>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</si>
  <si>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Informe de la verificacion de documentos de identidad del censo entregado por la Alcaldia Municipal</t>
  </si>
  <si>
    <t xml:space="preserve">Actas de verificacion y formatos de entrega de entrega </t>
  </si>
  <si>
    <t xml:space="preserve">MAPA DE RIESGOS DE CORRUPCIÓN  (4)  SEC PRIVADA BOLIVAR  </t>
  </si>
  <si>
    <t>Comunicaciones, presa y protocolo</t>
  </si>
  <si>
    <t>Divulgar información errada, promover circulación de rumores o desinformación con el fin de favorecer o desfavorecer a un determinado funcionario o grupo politico o gremio.</t>
  </si>
  <si>
    <t>Uso de los mecanismos de publicidad oficial o mecanismos de divulgación de programas y políticas oficiales que implique utilización de los recursos institucionales, en donde se haga promoción de un servidor público  o un tercero para su beneficio personal</t>
  </si>
  <si>
    <t>Favorecimiento a terceros en la celebración de contrataciones para la ejecución de actividades propias de la secretaría.</t>
  </si>
  <si>
    <t>Incumplir  en busca de favorecer a terceros o por intereses particulares la atención oportuna y de fondo de las  PQRS allegadas a la secretaria privada.</t>
  </si>
  <si>
    <t xml:space="preserve">Solicitud de intereses privados para sacar provecho de una situación o evento.
</t>
  </si>
  <si>
    <t>Solicitar reparaciones económicas para conservar la credibilidad e imagen institucional de la entidad.</t>
  </si>
  <si>
    <t>Desconocimiento e indebida aplicación  de la normatividad vigente (Estatuto anticorrupción - Ley 1474 de 2011 - Art. 10 )
Conducta dolosa o culposa por parte del Funcionario .</t>
  </si>
  <si>
    <t>Coacción por parte de un funcionario o grupos externos a la institución para lograr lucro de esta operación.</t>
  </si>
  <si>
    <t>Distribución de peticiones y/o solicitudes allegadas a la secretaria  de manera errada a otras dependencia  y/o atención de las mismas de manera tardia lo que generaria posibles acciones  en contra de la entidad.</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</si>
  <si>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</si>
  <si>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</si>
  <si>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 xml:space="preserve">Manejar buena relación y comunicación con todos los grupos o personas  durante los eventos que podrian generar un falso rumor.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</si>
  <si>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</si>
  <si>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Mantener actualizado el sistema de información de contratación.</t>
  </si>
  <si>
    <t>revision periodica de las diferentes canales de recepción de PQRS en la deendencia (plataforma sigob-correo de la secretaria etc,)</t>
  </si>
  <si>
    <t xml:space="preserve">https://www.bolivar.gov.co/web/noticias/  </t>
  </si>
  <si>
    <t>https://bolivargovco-my.sharepoint.com/my?id=%2Fpersonal%2Fcomunicacionesyprensa%5Fbolivar%5Fgov%5Fco%2FDocuments%2FMONITOREO%20DE%20MEDIOS%202024&amp;ga=1</t>
  </si>
  <si>
    <t xml:space="preserve">https://docs.google.com/spreadsheets/d/1-GOBrRmuqy2EN7Is2apBgaWZg3O51bX4vYgzg3nNJUU/edit?pli=1&amp;gid=239209872#gid=239209872 </t>
  </si>
  <si>
    <t>Informe actualizado de la contratación en el Sistema Electrónico para la Contratación Pública-SECOP.</t>
  </si>
  <si>
    <t>Matriz de seguimiento y control de pqrs donde se relacionan las comunicaciones mediante las cuales se da respuesta o se remite a otras dependencias para su atención</t>
  </si>
  <si>
    <t>Secretario privado-Jefe Oficina  de Prensa</t>
  </si>
  <si>
    <t>Secretario privado</t>
  </si>
  <si>
    <t>Número de comunicados = Evidencias de publicación en la vigencia</t>
  </si>
  <si>
    <t>Actas o reportes de retroalimentación de los medios.</t>
  </si>
  <si>
    <t xml:space="preserve">Número de eventos reportados y  materializados </t>
  </si>
  <si>
    <t>Contratos celebrados / Contratos en el Informe SECOP  II</t>
  </si>
  <si>
    <t>pqrs allegadas a la secretaria / pqrs respondidas oportunamente</t>
  </si>
  <si>
    <t xml:space="preserve">MAPA DE RIESGOS DE CORRUPCIÓN   PLANEACION BOLIVAR </t>
  </si>
  <si>
    <t xml:space="preserve">N. </t>
  </si>
  <si>
    <t>Acciones abril 2025</t>
  </si>
  <si>
    <t>PROCESO CIENCIA TECNOLOGIA E INNOVACION</t>
  </si>
  <si>
    <t xml:space="preserve">Manejo Inadecuado de la Base de Datos departamental del SISBEN, por el acceso no autorizado y uso indebido de información privilegiada. </t>
  </si>
  <si>
    <t>Falta de controles de acceso y seguridad</t>
  </si>
  <si>
    <t>Prevenir el riesgo</t>
  </si>
  <si>
    <t>Establecer perfiles de usuario con permisos específicos</t>
  </si>
  <si>
    <t>Perfil de usuario creado e IP asignada por la secretaría de las TICS</t>
  </si>
  <si>
    <t>Perfil de usuario asignado</t>
  </si>
  <si>
    <t>se realizó en coordinación con el equipo de la secretaría TICS la asignación de la IP para el acceso al aplicativo del DNP y se solicitó al DNP las credenciales de acceso al aplicativo</t>
  </si>
  <si>
    <t>Insuficiente supervisión y control interno en la entrega de información confidencial</t>
  </si>
  <si>
    <t>Suministrar solo información pública y con datos anonimizados</t>
  </si>
  <si>
    <t>Diccionario de base de datos con la identificación de las variables con información pública, reservada y sensible</t>
  </si>
  <si>
    <t>Diccionario de base de datos creado</t>
  </si>
  <si>
    <t>De acuerdo a la directrices del DNP se establecieron las variables con información pública, reservada y/o sensible de la base de datos del Sisben IV</t>
  </si>
  <si>
    <t xml:space="preserve">Establecer formatos de solicitud de información y de confidencialidad para el uso de la información por parte de los peticionarios </t>
  </si>
  <si>
    <t>Formatos de solicitud y confidencialidad de la información</t>
  </si>
  <si>
    <t>Formato de solicitud y de confidencialidad de la información creado</t>
  </si>
  <si>
    <t>Se elaboraron los formatos de solicitud y de confidencialidad de la información</t>
  </si>
  <si>
    <t>PROCESO DE ORDENAMIENTO TERRITORIAL</t>
  </si>
  <si>
    <t>No Elaboracion del Plan de Ordenamiento Departamental- POD</t>
  </si>
  <si>
    <t>Falta de Recursos financieros y no contar con el personal idoneo para su formulacion</t>
  </si>
  <si>
    <t>BAJO</t>
  </si>
  <si>
    <t>Correcta eleccion de firma experta en formulacion de Planes y garantizar recursos con tesoreria Departamental</t>
  </si>
  <si>
    <t>Formulacion del proyecto para garantizar los recursos</t>
  </si>
  <si>
    <t>Secretraia de Planeacion</t>
  </si>
  <si>
    <t>6 meses</t>
  </si>
  <si>
    <t xml:space="preserve"> Un (1) Proyecto formulado</t>
  </si>
  <si>
    <t>Proyecto 100%  formulado y escogencia de firma asesora</t>
  </si>
  <si>
    <t>No realizar las actividades para la implementacion del Plan de Ordenamiento Departamental-POD</t>
  </si>
  <si>
    <t>Demoras en las convocatorias para realizar la territorializacion con los diferentes actores</t>
  </si>
  <si>
    <t>Realizar la planeacion a tiempo de las actividades para la implementacion del POD</t>
  </si>
  <si>
    <t>Documentacion fisica y digital del proyecto y de la programacion de las actividades y asi mismo la cosecusion de los recursos para la implementacion del POD</t>
  </si>
  <si>
    <t>4 meses</t>
  </si>
  <si>
    <t>14 jornadas de implementacion  (14/0=0%)</t>
  </si>
  <si>
    <t>Alistamiento para dar inicio alas etapas de la implementacion del Plan de Ordenamiento Departamental</t>
  </si>
  <si>
    <t>No formular el proyecto para la asistencia tecnica a los  Planes de Ordenamiento Territorial-(POT, PBOT, EOT), en los municipios priorizados del departamento.</t>
  </si>
  <si>
    <t>Asignacion de personal idoneo especializado en planes de ordenamiento Territorial, garantizando los recursos con la oficina de presupuesto</t>
  </si>
  <si>
    <t>3 Meses</t>
  </si>
  <si>
    <t>Proyecto 100%  formulado, y escogencia de municipios priorizados.</t>
  </si>
  <si>
    <t>No realizar convenios interadministrativos  para la asistencia tecnica a los  Planes de Ordenamiento Territorial-(POT, PBOT, EOT), en los municipios priorizados del departamento.</t>
  </si>
  <si>
    <t xml:space="preserve">Falta de Recursos financieros </t>
  </si>
  <si>
    <t>Planiificacion adecuada para garantizar los recursos a tiempo.</t>
  </si>
  <si>
    <t xml:space="preserve">Elaboracion de los convenios para la ejecucion  del proyecto </t>
  </si>
  <si>
    <t>6 Meses</t>
  </si>
  <si>
    <t xml:space="preserve"> Cinco (5) convenios formalizados</t>
  </si>
  <si>
    <t xml:space="preserve">Convenios en tramites juridicos y administrativos </t>
  </si>
  <si>
    <t>Proceso planeación estratégica e inversión pública</t>
  </si>
  <si>
    <t>Aprobacion  de  proyectos sin el cumplimeinto de los requisitos de acuerdo a la norma</t>
  </si>
  <si>
    <t>Recibir dadivas para la viabilizacion de proyectos sin el cumplimiento de requisitos</t>
  </si>
  <si>
    <t>Prestar asistencia tecnica institucional en formulacion de proyectos a las secretarias ejecutoras y entes territoriales</t>
  </si>
  <si>
    <t>listas de asistencia y emision de fichas de revision de viabilidad de los proyectos</t>
  </si>
  <si>
    <t xml:space="preserve">mensual </t>
  </si>
  <si>
    <t>numero de proyectos revisados con cumple de acuerdo a la normatividad</t>
  </si>
  <si>
    <t>Se presto asistencia a las secretarias ejecutoras y entes territoriales</t>
  </si>
  <si>
    <t>Presupuestar sobrecostos en las actividades de los proyectos de inversión para favorecer intereses privados.</t>
  </si>
  <si>
    <t>Interes de obtener recursos del erario por parte de terceros.</t>
  </si>
  <si>
    <t>Revisión de viabilidad de los proyectos recibidos.</t>
  </si>
  <si>
    <t>Número de proyectos revisados/ Número de proyectos recibidos</t>
  </si>
  <si>
    <t>Se realizo cruce de informacion con la secretraia de Hacienda, Tesoreria y con las diferentes secretarias ejecutoras para evitar los riesgos en mencion.</t>
  </si>
  <si>
    <t>AVANCE</t>
  </si>
  <si>
    <t>ACTIVIDADES REALIZADAS</t>
  </si>
  <si>
    <t>MEDICION CORTE ABRIL 2025</t>
  </si>
  <si>
    <t>EVIDENCIA</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</si>
  <si>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</si>
  <si>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</si>
  <si>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</si>
  <si>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</si>
  <si>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</si>
  <si>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</si>
  <si>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</si>
  <si>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</si>
  <si>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</si>
  <si>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</si>
  <si>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</si>
  <si>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</si>
  <si>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sin el debido soporte y de manera extemporanea, con el fin de brindar beneficios a un funcionario</t>
  </si>
  <si>
    <t>1) No ingreso de las novedades de embargos dentro del cronograma de nomina establecido y la no verificacion de  la Documentación 2) Ingreso de las novedades reportadas por la Direccion de Planta sin el debido soporte o ingreso extemporaneo de las novedades 3) Ingreso de la noevedad sin el acto administrativo de vacciones o sin el cumplimiento de los requisitos.</t>
  </si>
  <si>
    <t>Casi Seguro</t>
  </si>
  <si>
    <t>1) Verificar la firma electronica del desembargo  en caso de que el soporte no provenga del correo elctronico del juzgado 2) Ingresar todas las novedades  recibidas por el sistema de transparencia documental y Direccion de Planta 3) Revisar la autorización para el tramite de vacaciones y verificacion en el sistema del no disfrute, ni compensacion, ni pago realizado al funcionario por este concepto.</t>
  </si>
  <si>
    <t>Formato de control de indicador de embargos</t>
  </si>
  <si>
    <t>Dirección de Planta</t>
  </si>
  <si>
    <t>Numero de Novedades ingresadas / Numero novedades Radicadas</t>
  </si>
  <si>
    <r>
      <rPr>
        <b/>
        <sz val="10"/>
        <color indexed="8"/>
        <rFont val="Verdana"/>
        <family val="2"/>
      </rPr>
      <t>Actividad 1</t>
    </r>
    <r>
      <rPr>
        <sz val="10"/>
        <color indexed="8"/>
        <rFont val="Verdana"/>
        <family val="2"/>
      </rPr>
      <t xml:space="preserve">: Verificar los documentos recibidos para ingresar las novedades de embargos  </t>
    </r>
    <r>
      <rPr>
        <b/>
        <sz val="10"/>
        <color indexed="8"/>
        <rFont val="Verdana"/>
        <family val="2"/>
      </rPr>
      <t>Actividad 2:</t>
    </r>
    <r>
      <rPr>
        <sz val="10"/>
        <color indexed="8"/>
        <rFont val="Verdana"/>
        <family val="2"/>
      </rPr>
      <t xml:space="preserve"> Realizar un control en el ingreso de novedades denominadas "</t>
    </r>
    <r>
      <rPr>
        <b/>
        <i/>
        <sz val="10"/>
        <color indexed="8"/>
        <rFont val="Verdana"/>
        <family val="2"/>
      </rPr>
      <t>Dejados de Paga</t>
    </r>
    <r>
      <rPr>
        <i/>
        <sz val="10"/>
        <color indexed="8"/>
        <rFont val="Verdana"/>
        <family val="2"/>
      </rPr>
      <t>r",</t>
    </r>
    <r>
      <rPr>
        <sz val="10"/>
        <color indexed="8"/>
        <rFont val="Verdana"/>
        <family val="2"/>
      </rPr>
      <t xml:space="preserve"> se ingresan al sistema Humano, previamente autorizadas por el Director Administrativo de Planta de Establecimientos Educativos. </t>
    </r>
    <r>
      <rPr>
        <b/>
        <sz val="10"/>
        <color indexed="8"/>
        <rFont val="Verdana"/>
        <family val="2"/>
      </rPr>
      <t xml:space="preserve">Actividad 3: </t>
    </r>
    <r>
      <rPr>
        <sz val="10"/>
        <color indexed="8"/>
        <rFont val="Verdana"/>
        <family val="2"/>
      </rPr>
      <t>Elaborar la resolucion de vacaciones con la autorizacion jefe inmediato y soporte de certificacion de no disfrute de vaciones evidenciadas en el sistema humano.</t>
    </r>
  </si>
  <si>
    <t>https://bolivargovco-my.sharepoint.com/:f:/g/personal/creyes_bolivar_gov_co/EvOM34p_6PFJqO_7rMkfKSMBtlsYAiCOrpWnUSrvnlCkBQ?e=rxEFyu</t>
  </si>
  <si>
    <t>Ingreso irregular de las novedades de Horas Extras, con el fin de favorecer a un funcionario.</t>
  </si>
  <si>
    <t>Ingresar la novedad sin el debido soporte y revisión por parte del funcionario responsable.</t>
  </si>
  <si>
    <t>Revision en el momento de ingresar la novedad de Horas Extras registrada en el archivo de   recibido por parte de la Direccion de Calidad y notificar a los responsables de la informacion, en caso de detectar inconsistencias.</t>
  </si>
  <si>
    <t>Formato de control de indicador de horas extra.</t>
  </si>
  <si>
    <t>Numero de novedades ingresadas/numero de novedades radicadas</t>
  </si>
  <si>
    <r>
      <rPr>
        <b/>
        <sz val="10"/>
        <color indexed="8"/>
        <rFont val="Verdana"/>
        <family val="2"/>
      </rPr>
      <t>Actividad 1</t>
    </r>
    <r>
      <rPr>
        <sz val="10"/>
        <color indexed="8"/>
        <rFont val="Verdana"/>
        <family val="2"/>
      </rPr>
      <t>: Realizar el cargue del archivo de la novedad de horas extras.</t>
    </r>
  </si>
  <si>
    <t>https://bolivargovco-my.sharepoint.com/:f:/g/personal/creyes_bolivar_gov_co/Eut89azffYlLkTIHDI064Z0BN6QHR00NUTsCytTo-MSnFA?e=dHWxDF</t>
  </si>
  <si>
    <t>Realizar procedimientos de carrera docente (Ascenso, reubicacion o mejoramiento salarial), sin el cumplinmiento de los requisitos por norma.</t>
  </si>
  <si>
    <t>Falta de ética en los  funcionarios encargados del ingreso de la información en el Sistema de Información.</t>
  </si>
  <si>
    <t>Diligenciamiento de lista de chequeo de tramites para la asignacion de grado en el escalafon docente por nombramiento, ascenso, reubicacion, mejoramiento salarial o inscripcion en el escalafon</t>
  </si>
  <si>
    <t>Formato lista de chequeo de tramite.</t>
  </si>
  <si>
    <t xml:space="preserve">Registros diligenciadosde  / Solicitudes recibidas </t>
  </si>
  <si>
    <t>Se diligenciaron los formatos para todas las solicitudes realizadas entre enero y abril de 2024</t>
  </si>
  <si>
    <t>https://bolivargovco-my.sharepoint.com/:f:/g/personal/creyes_bolivar_gov_co/EjwfDn6O6FBBu2_EdZVj_roBMOJD7u_QP48_GdrDqWygbg?e=Z7a1G6</t>
  </si>
  <si>
    <t>Funcionarios de la secretaria de educación podrian cobrar por tramites administrativos comunes de la planta de personal.</t>
  </si>
  <si>
    <t>Desconocimiento de los tramites administrativos comunes</t>
  </si>
  <si>
    <t>Capacitaciones en tramites administrativos comunes incluyendo código de integridad y sentido del servicio público. Meta: 1711</t>
  </si>
  <si>
    <t>Listados de convocatorias a jornadas de inducción.</t>
  </si>
  <si>
    <t xml:space="preserve">Numero de personas convocadas / Numero de personas programadas </t>
  </si>
  <si>
    <t>https://bolivargovco-my.sharepoint.com/:f:/g/personal/creyes_bolivar_gov_co/Ep_TbiIpp-xPmBRuIXPyrNoBFELhOpuGyksJbH05K4fV4w?e=vudP1Z</t>
  </si>
  <si>
    <t>Recibir dádivas para proveer empleos vacantes en la planta de personal con personas que no cumplen el perfil y requisitos</t>
  </si>
  <si>
    <t>Desconocimiento del manual de funciones para Docentes y Administrativos</t>
  </si>
  <si>
    <t>Realizar chequeo de perfiles y requisitos previo a expedición de actos administrativos de ingreso de personal</t>
  </si>
  <si>
    <t>https://bolivargovco-my.sharepoint.com/:f:/g/personal/creyes_bolivar_gov_co/Eti9NwaC7oVKjEvDjQ5pLH0Br1hb6Thps3CbJ3hGp6F3Vg?e=cmaQk4</t>
  </si>
  <si>
    <t>Posibilidad de recibir pagos o dádivas por la ejecución de un tramite en menor tiempo de lo estipulado</t>
  </si>
  <si>
    <t>Desconocimiento de los trámites administrativos de la secretaría.</t>
  </si>
  <si>
    <t>Publicación en SUIT de los tramites suceptibles de publicación incluyendo su costo si lo tiene.</t>
  </si>
  <si>
    <t xml:space="preserve">1. Publicación de tramites en la pagina web de la Gobernación de Bolívar.
</t>
  </si>
  <si>
    <t>Planeación Educativa</t>
  </si>
  <si>
    <t>Permanente</t>
  </si>
  <si>
    <t>Número de tramites publicados/Numero de tramites registrados</t>
  </si>
  <si>
    <t>Actividad: Se realizó cargue en la página web se la SED de todos los instructivos y paso a paso de trámites llevados a cabo en el Fondo de prestaciones Sociales del Magisterio</t>
  </si>
  <si>
    <t>https://bolivargovco-my.sharepoint.com/:f:/g/personal/creyes_bolivar_gov_co/EjmpSORfRSdGm8hyrfTMI40BFxn2TfHzLOM3FUdqbrioUA?e=X2R1nL</t>
  </si>
  <si>
    <t>Faltas de definición de los pocedimientos generan posibilidad de fraude o delitos contra la administración pública.</t>
  </si>
  <si>
    <t>Desactualización o ausencia de procedimientos en temas sensibles</t>
  </si>
  <si>
    <t>Actualización o caracterización de nuevos procedimientos y formalización en el MECI - Meta 5 procesos actualizados-creados en la vigencia</t>
  </si>
  <si>
    <t>Actas de validación de productos MECI 
Procedimientos actualizados</t>
  </si>
  <si>
    <t>Procedimientos caracterizados /Procedimientos programados</t>
  </si>
  <si>
    <t>https://bolivargovco-my.sharepoint.com/:f:/g/personal/creyes_bolivar_gov_co/EpZHoRotdHxFuCQAHE21VJIBkiWeYxGPeV8rnDKSowm2ag?e=0ibBIc</t>
  </si>
  <si>
    <t>Proyectos de inversión ajustados a beneficios particulares o grupos políticos.</t>
  </si>
  <si>
    <t>Se priorizan proyecto de inverisón de acuerdo a alianzas  y  compromisos politicos.</t>
  </si>
  <si>
    <t>Revisar detalladamente  que la formulación del proyecto este ajustada a la necesidades reales establecidas en el diagnostico educativo.   Realizar procedimiento completo en plataforma establecida por el DNP.</t>
  </si>
  <si>
    <t>Listado de proyectos registrados en plataforma.</t>
  </si>
  <si>
    <t>No de proyectos viabilizados en plataforma/Total de proyectos formulados</t>
  </si>
  <si>
    <t>1) Actividad 1: Se anexan como soportes Revisión y/o reunión de asistencia técnica realizada a responsable de formulacón de proyectos de inversión.</t>
  </si>
  <si>
    <t>https://bolivargovco-my.sharepoint.com/:f:/g/personal/creyes_bolivar_gov_co/EspLFS27dbRIlZvHGX1qCJ8BD86aNXDO9RAxbcIdHJI-1w?e=qbYBiH</t>
  </si>
  <si>
    <t>Malversación de recursos de los Fondos de Servicios Educativos.</t>
  </si>
  <si>
    <t>Falta de seguimiento a las instituciones educativas.</t>
  </si>
  <si>
    <t xml:space="preserve">Bajo </t>
  </si>
  <si>
    <t>Establecer un plan de visitas para seguimiento a Ies</t>
  </si>
  <si>
    <t>Plan Operativo Anual de Inspección y Vigilancia</t>
  </si>
  <si>
    <t>Dirección de Inspección</t>
  </si>
  <si>
    <t>Trimestral</t>
  </si>
  <si>
    <t>Numero de actividades de control realizadas/Numero de actividades de control programadas</t>
  </si>
  <si>
    <t>Revisión en el correo institucional de los ptos enviados para su VoBo</t>
  </si>
  <si>
    <t>https://bolivargovco-my.sharepoint.com/:f:/g/personal/creyes_bolivar_gov_co/EkvuelCTHlhGipkyh_8nGQQB_5_KBv8ZQrkyLp3syFvhLw?e=4KlUJK</t>
  </si>
  <si>
    <t>Violación voluntaria al principio de selección objetiva</t>
  </si>
  <si>
    <t>Presiones internas o externas para los servidores públicos encargados de adelantar el proceso de contratación</t>
  </si>
  <si>
    <t>Registro de procesos en plataforma SECOP para garantizar publicidad y transparencia</t>
  </si>
  <si>
    <t>Matriz de control de contratos</t>
  </si>
  <si>
    <t>Dirección Administrativa</t>
  </si>
  <si>
    <t>tercer trimestre/Anualidad</t>
  </si>
  <si>
    <t>Numero de contratos registrados SECOP/Numero de contratos en ejecución</t>
  </si>
  <si>
    <t>En el primer cuatrimestre del 2024 se tienen 6 Procesos de Contratación de 15 programados para la presente vigencia</t>
  </si>
  <si>
    <t>Secretaria de Seguridad</t>
  </si>
  <si>
    <t xml:space="preserve">Dirección de Planeación de Seguridad </t>
  </si>
  <si>
    <t>Dirección de Seguridad</t>
  </si>
  <si>
    <t>Posibilidad de celebración de contratos sin cumplir los requisitos legales establecidos, con el fin de otorgar ventajas indebidas a una persona o grupo específico.</t>
  </si>
  <si>
    <t>Favorecimiento a terceros.</t>
  </si>
  <si>
    <t>Implementar requisitos de perfeccionamiento lista de chequeo.</t>
  </si>
  <si>
    <t xml:space="preserve">Aprobación de los jefes. </t>
  </si>
  <si>
    <t xml:space="preserve">Secretaria de Seguridad </t>
  </si>
  <si>
    <t xml:space="preserve">Cuatrimestral </t>
  </si>
  <si>
    <t>Publicación en el
SECOP
( # Contratos
firmados con el
cumplimiento de
requisitos / # de
contratos firmados)</t>
  </si>
  <si>
    <t>Se suscribieron 48 contratos con personas naturlaes adscritas a la secretaria de seguridad</t>
  </si>
  <si>
    <t>Numero de los contratos celebrados 
DF-897-2025; DF-898-2025; DF-952-2025; DF-1025-2025; DF-1589-2025; DF-1590-2025; DF-1276-2025; DF-1514-2025; DF-953-2025; DF-1004-2025; DF-1427-2025; DF-1602-2025; DF-1639-2025; DF-1428-2025; DF-1390-2025; DF-954-2025; DF-1003-2025; DF-361-2025; DF-360-2025; DF-1643-2025; DF-1645-2025; DF-1588-2025; DF-1045-2025; DF-1541-2025; DF-1587-2025; DF-1485-2025; DF-1654-2025; DF-316-2025; DF-1484-2025; DF-1644-2025; DF-1182-2025; DF-1200-2025; DF-1277-2025; DF-1181-2025; DF-1185-2025; DF-1203-2025; DF-1279-2025; DF-1201-2025; DF-1178-2025; DF-1179-2025; DF-1180-2025; DF-1199-2025; DF-1184-2025; DF-1183-2025; DF-1202-2025; DF-1204-2025; DF-1278-2025; DF-1205-2025  https://community.secop.gov.co/STS/Logoff.aspx?currentLanguage=es-CO&amp;SkinName=CCE</t>
  </si>
  <si>
    <t xml:space="preserve">Posibilidad de publicación de estadísticas erróneas de condiciones de seguridad de los municipios del departamento, que afecten las inversiones en dichos territorios. </t>
  </si>
  <si>
    <t xml:space="preserve">Favorecimiento propio y/o a terceros. </t>
  </si>
  <si>
    <t xml:space="preserve">Verificación oportuna de la información antes de la publicación y revisión periódica de las publicaciones estadísticas que informan sobre las condiciones de seguridad, que inciden en las inversiones futuras para los municipios que conforman el territorio.  </t>
  </si>
  <si>
    <t># de Informes y/o archivos verificados / # de informes elaborados.</t>
  </si>
  <si>
    <t>Se realizo matriz estadistica de los delitos como: hurto, abigeato, extorsión, amenazs, homicidios, secuestro, terrorismo, etc</t>
  </si>
  <si>
    <t>Matriz de estadisticas https://bolivargovco-my.sharepoint.com/:f:/g/personal/mberrio_bolivar_gov_co/EowuyE8_9nZLjd2WCoO3ewwBPg8GObZCLOvDsdZkAnkmMw?e=UWSPZq</t>
  </si>
  <si>
    <t>Posibilidad de utilización indebida o retiro de los bienes muebles y equipos de oficina con intención de apropiación, para beneficios personales.</t>
  </si>
  <si>
    <t xml:space="preserve">Procesos de concientización del buen uso de los elementos de oficina. </t>
  </si>
  <si>
    <t>Actas de reunión y planillas de asistencias.</t>
  </si>
  <si>
    <t xml:space="preserve">Inventario de activos fijos actualizado. 
(# Inventarios que cumplen 100%  / # de
Inventarios realizados) </t>
  </si>
  <si>
    <t>No se realizo inventario este periodo.</t>
  </si>
  <si>
    <t>No se realizo inventario n este periodo.</t>
  </si>
  <si>
    <t>Posibilidad de distribución indebida de bienes y recursos destinados a mejorar la seguridad del departamento, como motos, patrullas, radios, cámaras, etc. O la entrega de los mismos en mal estado o que no cumplan con los requisitos técnicos para garantizar su buen uso.</t>
  </si>
  <si>
    <t>Favorecimiento de terceros.</t>
  </si>
  <si>
    <t xml:space="preserve">Verificación de la calidad de los elementos entregados y de los antecedentes de las situaciones de orden publico que ameritan la adjudicación de los mismos. </t>
  </si>
  <si>
    <r>
      <rPr>
        <sz val="11"/>
        <color rgb="FF0000CC"/>
        <rFont val="Calibri"/>
        <family val="2"/>
        <scheme val="minor"/>
      </rPr>
      <t># de contratos con entrega de  recursos  recibidos a satifacción  /  # contratos con entrega de recursos.</t>
    </r>
    <r>
      <rPr>
        <sz val="11"/>
        <color rgb="FF000000"/>
        <rFont val="Calibri"/>
        <family val="2"/>
        <scheme val="minor"/>
      </rPr>
      <t xml:space="preserve"> </t>
    </r>
  </si>
  <si>
    <t>Se realizo entrega dxe 30 unidades de chalecos balisticos masculino, 25 unidades de chalecos balistios femenino, 21 unidades kit camisetas balisticas masculino color negro y 25 unidades kit camisetas balisticas masculinas color azul para la policia nacional de colombia representada por la policia metropolitana de cartagena.</t>
  </si>
  <si>
    <t>acta de entrega de los chalecos https://bolivargovco-my.sharepoint.com/:b:/g/personal/mberrio_bolivar_gov_co/EW9L1FvRGftEknZq2eyiaNUBNNDJdFUkDR1CDnnyw1z0tA?e=mvhgSU</t>
  </si>
  <si>
    <t>Posibilidad de daño a la reputación institucional por emitir respuestas a las PQRS sin cumplir con la normativa, jurisprudencia o fundamentos técnicos, con el fin de obtener un beneficio personal o para un tercero.</t>
  </si>
  <si>
    <t>Servidor que no tramite o tramite respuesta extemporánea al derecho de petición sin ajustarse a la normatividad, jurisprudencia y/o concepto técnico para obtener un beneficio propio o el de un tercero.</t>
  </si>
  <si>
    <t>Revisión paródica de los diferentes canales de recepción de PQRS de la Secretaria (Plataforma SIGOB, correos electrónicos institucionales). E iniciar investigaciones disciplinarias tendientes a verificar la ocurrencia de la conducta, determinar si es constitutiva de falta disciplinaria, esclarecer los motivos determinantes, las circunstancias de tiempo, modo y lugar en las que se cometió.</t>
  </si>
  <si>
    <t xml:space="preserve">Las comunicaciones mediante las cuales se da respuesta o se remiten a otras dependencias para su debida atención. </t>
  </si>
  <si>
    <t>Eficacia: (Total PQRS recibidos/ total PQRS contestados) * 100%</t>
  </si>
  <si>
    <r>
      <t xml:space="preserve">
Se realizo m</t>
    </r>
    <r>
      <rPr>
        <sz val="11"/>
        <color theme="1"/>
        <rFont val="Calibri"/>
        <family val="2"/>
        <scheme val="minor"/>
      </rPr>
      <t>atriz donde se evidencian todas las PQRS que han ingresado al SIGOB del Secretario de la Secretaria de Seguridad.</t>
    </r>
  </si>
  <si>
    <t>Matiz PQRS que han ingresado al sigob del secretario de seguridad https://bolivargovco-my.sharepoint.com/:b:/g/personal/mberrio_bolivar_gov_co/EYtMe3DeWSJKuG-2QeD0bNUBH8qqERwiKlQGUvuIjqo5Nw?e=1bEqDf</t>
  </si>
  <si>
    <t xml:space="preserve">Posibilidad de atención Inoportuna, extemporáneo o hacer caso omiso a las situaciones de seguridad que pongan en riesgo los habitantes de un sector. </t>
  </si>
  <si>
    <t xml:space="preserve">Falta de coordinación y/o negligencia de los servidores públicos. </t>
  </si>
  <si>
    <t xml:space="preserve">Análisis situacional periódica de las condiciones de seguridad de los  municipios del territorio. </t>
  </si>
  <si>
    <t># de informes sobres analizados de seguridad oportunos realizados / # de informes de seguridad</t>
  </si>
  <si>
    <r>
      <rPr>
        <sz val="11"/>
        <color theme="1"/>
        <rFont val="Calibri"/>
        <family val="2"/>
        <scheme val="minor"/>
      </rPr>
      <t xml:space="preserve">Se realizon  7 consejos de seguridad </t>
    </r>
    <r>
      <rPr>
        <sz val="11"/>
        <color rgb="FF0000CC"/>
        <rFont val="Calibri"/>
        <family val="2"/>
        <scheme val="minor"/>
      </rPr>
      <t xml:space="preserve"> </t>
    </r>
    <r>
      <rPr>
        <sz val="11"/>
        <color theme="1"/>
        <rFont val="Calibri"/>
        <family val="2"/>
        <scheme val="minor"/>
      </rPr>
      <t>donde se analizaron las diferentes situaciones de seguridad y orden público en el departamento</t>
    </r>
    <r>
      <rPr>
        <sz val="11"/>
        <color rgb="FF0000CC"/>
        <rFont val="Calibri"/>
        <family val="2"/>
        <scheme val="minor"/>
      </rPr>
      <t xml:space="preserve">
</t>
    </r>
  </si>
  <si>
    <t>convocatorias a los consejos de seguridad(por confidencilidad solo sea adjuntan las convocatorias y no las actas)  https://bolivargovco-my.sharepoint.com/:b:/g/personal/mberrio_bolivar_gov_co/EcbkTADsd41GuiikCncA-5kBru19mLziqqxU1vMd6qyoBg?e=eDt4hj</t>
  </si>
  <si>
    <t xml:space="preserve">Posibilidad de afectación reputacional por divulgar información de la Secretaria, reservada o publica sin la debida autorización para beneficio propio de un tercero. </t>
  </si>
  <si>
    <t>Favorecimiento propio o/y a terceros.</t>
  </si>
  <si>
    <t xml:space="preserve">Socialización del Programa de Transparencia y Ética publica de la Gobernación.  </t>
  </si>
  <si>
    <t xml:space="preserve"># de procesos y/o actividades de seguridad con carácter de reserva gestionados. /  # de
 procesos recbidos 
</t>
  </si>
  <si>
    <t>no se ha efectuado pago para recomepensa para esa vigencia, pero se realizo 1 comité de orden publico para exponer los proyectos a ejecutar este 2025 por el FONSET</t>
  </si>
  <si>
    <t>Convocatoria del acta  de comité de orden público https://bolivargovco-my.sharepoint.com/:b:/g/personal/mberrio_bolivar_gov_co/EWp_wW_f8_VOluaw4dyX8BsBLkz2sWl4adlqszoSgTbDfQ?e=uKuU4j</t>
  </si>
  <si>
    <t xml:space="preserve">Posibilidad de que el personal adscrito a la secretaria de seguridad que controlan el acceso a eventos masivos que pueden incurrir en el trafico de influencias.   </t>
  </si>
  <si>
    <t xml:space="preserve"># de Investigaciones adelantadas / # de quejas y/o denuncias recibidas </t>
  </si>
  <si>
    <t>Los guardines de Bolivar adscritos a la secretaria de seguridad controlaron el acceso a los siguientes eventos masivos: Bolivar Land y agro brolivar y</t>
  </si>
  <si>
    <t>Eventos masivos en los que han participado los guardianes de Bolivar https://bolivargovco-my.sharepoint.com/:w:/g/personal/mberrio_bolivar_gov_co/EX1n7YQ6ADxFiP0RlsqikfoBtXKhDnHWYLzL2E711MaoOA?e=h4o4IP</t>
  </si>
  <si>
    <t>Posibilidad de manipulación de los procesos de contratación con el fin de favorecer a un funcionario, particular o un grupo con intereses privados.</t>
  </si>
  <si>
    <t xml:space="preserve">Falta de integridad de los servidores públicos para beneficio propio o/y de terceros. </t>
  </si>
  <si>
    <t>Realizar revisión de contratos iniciales y posibles modificaciones que se hayan realizado por parte del personal capacitado.</t>
  </si>
  <si>
    <t>Capacitación de la importancia de verificar los contratos y anotaciones de modificaciones realizadas.</t>
  </si>
  <si>
    <t>Efectividad: Matriz de las contrataciones y modificaciones de los contratos. 100% RESPUESTA= MATRIZ DE CONTRATOS.</t>
  </si>
  <si>
    <t xml:space="preserve">
Matriz que detalla la revisión de todos los contratos iniciales y sus modificaciones correspondientes. </t>
  </si>
  <si>
    <t>matriz contractual de la secretaria de seguridad https://bolivargovco-my.sharepoint.com/:x:/g/personal/mberrio_bolivar_gov_co/EXGrUC8zWCpBh4fSZHrqCzcBykVKQumDF2Uv_qZc-xc6WQ?e=kZ40aZ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</si>
</sst>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2"/>
      <color rgb="FF000000"/>
      <name val="Calibri"/>
      <family val="2"/>
      <scheme val="minor"/>
    </font>
    <font>
      <b/>
      <sz val="14"/>
      <color theme="1"/>
      <name val="Calibri"/>
      <family val="2"/>
      <scheme val="minor"/>
    </font>
    <font>
      <sz val="11"/>
      <color theme="1"/>
      <name val="Calibri"/>
      <family val="2"/>
    </font>
    <font>
      <u/>
      <sz val="11"/>
      <color theme="10"/>
      <name val="Calibri"/>
      <family val="2"/>
    </font>
    <font>
      <sz val="8"/>
      <color rgb="FF000000"/>
      <name val="Verdana"/>
      <family val="2"/>
    </font>
    <font>
      <b/>
      <sz val="10"/>
      <color rgb="FF000000"/>
      <name val="Arial"/>
      <family val="2"/>
    </font>
    <font>
      <sz val="9"/>
      <color indexed="81"/>
      <name val="Tahoma"/>
      <family val="2"/>
    </font>
    <font>
      <b/>
      <sz val="9"/>
      <color indexed="81"/>
      <name val="Tahoma"/>
      <family val="2"/>
    </font>
    <font>
      <sz val="11"/>
      <name val="Arial"/>
      <family val="2"/>
    </font>
    <font>
      <sz val="10"/>
      <name val="Arial"/>
      <family val="2"/>
    </font>
    <font>
      <sz val="10"/>
      <color rgb="FF000000"/>
      <name val="Arial"/>
      <family val="2"/>
    </font>
    <font>
      <sz val="11"/>
      <color rgb="FF000000"/>
      <name val="Arial"/>
      <family val="2"/>
    </font>
    <font>
      <sz val="9"/>
      <color rgb="FF000000"/>
      <name val="Calibri"/>
      <family val="2"/>
      <scheme val="minor"/>
    </font>
    <font>
      <sz val="22"/>
      <color theme="1"/>
      <name val="Calibri"/>
      <family val="2"/>
      <scheme val="minor"/>
    </font>
    <font>
      <u/>
      <sz val="11"/>
      <color theme="10"/>
      <name val="Calibri"/>
      <family val="2"/>
      <scheme val="minor"/>
    </font>
    <font>
      <sz val="11"/>
      <color rgb="FFFF0000"/>
      <name val="Calibri"/>
      <family val="2"/>
      <scheme val="minor"/>
    </font>
    <font>
      <sz val="11"/>
      <color rgb="FF000000"/>
      <name val="Calibri"/>
      <family val="2"/>
      <scheme val="minor"/>
    </font>
    <font>
      <b/>
      <sz val="11"/>
      <color theme="1"/>
      <name val="Calibri"/>
      <family val="2"/>
      <scheme val="minor"/>
    </font>
    <font>
      <b/>
      <sz val="11"/>
      <color theme="1"/>
      <name val="Arial"/>
      <family val="2"/>
    </font>
    <font>
      <sz val="12"/>
      <color theme="1"/>
      <name val="Calibri"/>
      <family val="2"/>
      <scheme val="minor"/>
    </font>
    <font>
      <b/>
      <sz val="12"/>
      <color theme="1"/>
      <name val="Arial"/>
      <family val="2"/>
    </font>
    <font>
      <b/>
      <sz val="10"/>
      <color theme="1"/>
      <name val="Verdana"/>
      <family val="2"/>
    </font>
    <font>
      <sz val="8"/>
      <color theme="1"/>
      <name val="Verdana"/>
      <family val="2"/>
    </font>
    <font>
      <b/>
      <sz val="8"/>
      <color theme="1"/>
      <name val="Verdana"/>
      <family val="2"/>
    </font>
    <font>
      <sz val="9"/>
      <color theme="1"/>
      <name val="Verdana"/>
      <family val="2"/>
    </font>
    <font>
      <b/>
      <sz val="9"/>
      <color theme="1"/>
      <name val="Verdana"/>
      <family val="2"/>
    </font>
    <font>
      <sz val="8"/>
      <name val="Verdana"/>
      <family val="2"/>
    </font>
    <font>
      <sz val="9"/>
      <name val="Verdana"/>
      <family val="2"/>
    </font>
    <font>
      <b/>
      <sz val="9"/>
      <name val="Verdana"/>
      <family val="2"/>
    </font>
    <font>
      <sz val="11"/>
      <name val="Calibri"/>
      <family val="2"/>
      <scheme val="minor"/>
    </font>
    <font>
      <sz val="11"/>
      <color rgb="FF000000"/>
      <name val="Calibri"/>
      <family val="2"/>
    </font>
    <font>
      <b/>
      <sz val="18"/>
      <color theme="1"/>
      <name val="Calibri"/>
      <family val="2"/>
      <scheme val="minor"/>
    </font>
    <font>
      <b/>
      <sz val="28"/>
      <color rgb="FF002060"/>
      <name val="Calibri"/>
      <family val="2"/>
      <scheme val="minor"/>
    </font>
    <font>
      <b/>
      <sz val="26"/>
      <color theme="1"/>
      <name val="Calibri"/>
      <family val="2"/>
      <scheme val="minor"/>
    </font>
    <font>
      <sz val="14"/>
      <color theme="1"/>
      <name val="Calibri"/>
      <family val="2"/>
      <scheme val="minor"/>
    </font>
    <font>
      <b/>
      <sz val="11"/>
      <color indexed="8"/>
      <name val="Calibri"/>
      <family val="2"/>
    </font>
    <font>
      <b/>
      <sz val="11"/>
      <color indexed="60"/>
      <name val="Calibri"/>
      <family val="2"/>
    </font>
    <font>
      <sz val="11"/>
      <name val="Calibri"/>
      <family val="2"/>
    </font>
    <font>
      <b/>
      <sz val="11"/>
      <name val="Calibri"/>
      <family val="2"/>
    </font>
    <font>
      <b/>
      <sz val="10"/>
      <name val="Arial"/>
      <family val="2"/>
    </font>
    <font>
      <b/>
      <sz val="10"/>
      <color theme="1"/>
      <name val="Arial"/>
      <family val="2"/>
    </font>
    <font>
      <sz val="10"/>
      <color theme="1"/>
      <name val="Arial"/>
      <family val="2"/>
    </font>
    <font>
      <b/>
      <sz val="12"/>
      <color theme="1"/>
      <name val="Calibri"/>
      <family val="2"/>
      <scheme val="minor"/>
    </font>
    <font>
      <sz val="8"/>
      <color theme="1"/>
      <name val="Calibri"/>
      <family val="2"/>
      <scheme val="minor"/>
    </font>
    <font>
      <b/>
      <sz val="12"/>
      <color rgb="FF000000"/>
      <name val="Arial"/>
      <family val="2"/>
    </font>
    <font>
      <sz val="11"/>
      <color theme="1"/>
      <name val="Arial"/>
      <family val="2"/>
    </font>
    <font>
      <b/>
      <sz val="10"/>
      <color theme="1"/>
      <name val="Calibri"/>
      <family val="2"/>
      <scheme val="minor"/>
    </font>
    <font>
      <sz val="10"/>
      <color theme="1"/>
      <name val="Calibri"/>
      <family val="2"/>
      <scheme val="minor"/>
    </font>
    <font>
      <b/>
      <sz val="14"/>
      <color theme="1"/>
      <name val="Calibri"/>
      <family val="2"/>
    </font>
    <font>
      <b/>
      <sz val="11"/>
      <color theme="1"/>
      <name val="Calibri"/>
      <family val="2"/>
    </font>
    <font>
      <b/>
      <sz val="10"/>
      <color theme="1"/>
      <name val="Calibri"/>
      <family val="2"/>
    </font>
    <font>
      <sz val="10"/>
      <color theme="1"/>
      <name val="Calibri"/>
      <family val="2"/>
    </font>
    <font>
      <b/>
      <sz val="12"/>
      <color theme="1"/>
      <name val="Tahoma"/>
      <family val="2"/>
    </font>
    <font>
      <sz val="12"/>
      <color theme="1"/>
      <name val="Tahoma"/>
      <family val="2"/>
    </font>
    <font>
      <b/>
      <sz val="12"/>
      <name val="Tahoma"/>
      <family val="2"/>
    </font>
    <font>
      <sz val="12"/>
      <color rgb="FF000000"/>
      <name val="Tahoma"/>
      <family val="2"/>
    </font>
    <font>
      <sz val="12"/>
      <name val="Tahoma"/>
      <family val="2"/>
    </font>
    <font>
      <b/>
      <sz val="12"/>
      <color indexed="8"/>
      <name val="Tahoma"/>
      <family val="2"/>
    </font>
    <font>
      <b/>
      <sz val="12"/>
      <color indexed="60"/>
      <name val="Tahoma"/>
      <family val="2"/>
    </font>
    <font>
      <b/>
      <u/>
      <sz val="11"/>
      <name val="Calibri"/>
      <family val="2"/>
      <scheme val="minor"/>
    </font>
    <font>
      <b/>
      <u/>
      <sz val="11"/>
      <color rgb="FF000000"/>
      <name val="Calibri"/>
      <family val="2"/>
      <scheme val="minor"/>
    </font>
    <font>
      <b/>
      <sz val="14"/>
      <color theme="1"/>
      <name val="Calibri"/>
    </font>
    <font>
      <sz val="11"/>
      <color theme="1"/>
      <name val="Calibri"/>
    </font>
    <font>
      <sz val="10"/>
      <name val="Arial"/>
    </font>
    <font>
      <sz val="12"/>
      <color theme="1"/>
      <name val="Calibri"/>
    </font>
    <font>
      <u/>
      <sz val="11"/>
      <color rgb="FF0563C1"/>
      <name val="Calibri"/>
    </font>
    <font>
      <sz val="10"/>
      <color theme="1"/>
      <name val="Verdana"/>
      <family val="2"/>
    </font>
    <font>
      <sz val="10"/>
      <color indexed="8"/>
      <name val="Verdana"/>
      <family val="2"/>
    </font>
    <font>
      <b/>
      <sz val="10"/>
      <color indexed="8"/>
      <name val="Verdana"/>
      <family val="2"/>
    </font>
    <font>
      <b/>
      <i/>
      <sz val="10"/>
      <color indexed="8"/>
      <name val="Verdana"/>
      <family val="2"/>
    </font>
    <font>
      <i/>
      <sz val="10"/>
      <color indexed="8"/>
      <name val="Verdana"/>
      <family val="2"/>
    </font>
    <font>
      <sz val="11"/>
      <color rgb="FF0000CC"/>
      <name val="Calibri"/>
      <family val="2"/>
      <scheme val="minor"/>
    </font>
  </fonts>
  <fills count="34">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ACB9CA"/>
        <bgColor rgb="FF000000"/>
      </patternFill>
    </fill>
    <fill>
      <patternFill patternType="solid">
        <fgColor theme="0"/>
        <bgColor indexed="64"/>
      </patternFill>
    </fill>
    <fill>
      <patternFill patternType="solid">
        <fgColor theme="0"/>
        <bgColor rgb="FF000000"/>
      </patternFill>
    </fill>
    <fill>
      <patternFill patternType="solid">
        <fgColor rgb="FFFF00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theme="0"/>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39997558519241921"/>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4" tint="0.59999389629810485"/>
        <bgColor rgb="FF000000"/>
      </patternFill>
    </fill>
    <fill>
      <patternFill patternType="solid">
        <fgColor theme="6" tint="0.59999389629810485"/>
        <bgColor indexed="64"/>
      </patternFill>
    </fill>
    <fill>
      <patternFill patternType="solid">
        <fgColor theme="6" tint="0.59999389629810485"/>
        <bgColor rgb="FF000000"/>
      </patternFill>
    </fill>
    <fill>
      <patternFill patternType="solid">
        <fgColor theme="0" tint="-0.249977111117893"/>
        <bgColor indexed="64"/>
      </patternFill>
    </fill>
    <fill>
      <patternFill patternType="solid">
        <fgColor rgb="FFFFFFFF"/>
        <bgColor rgb="FFFFFFFF"/>
      </patternFill>
    </fill>
    <fill>
      <patternFill patternType="solid">
        <fgColor rgb="FFADB9CA"/>
        <bgColor rgb="FFADB9CA"/>
      </patternFill>
    </fill>
    <fill>
      <patternFill patternType="solid">
        <fgColor theme="8" tint="0.79998168889431442"/>
        <bgColor indexed="64"/>
      </patternFill>
    </fill>
    <fill>
      <patternFill patternType="solid">
        <fgColor rgb="FFFFFF00"/>
        <bgColor rgb="FFFFFF00"/>
      </patternFill>
    </fill>
    <fill>
      <patternFill patternType="solid">
        <fgColor rgb="FF00B0F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4"/>
        <bgColor indexed="64"/>
      </patternFill>
    </fill>
    <fill>
      <patternFill patternType="solid">
        <fgColor rgb="FF5597D3"/>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top/>
      <bottom/>
      <diagonal/>
    </border>
    <border>
      <left style="thin">
        <color rgb="FF000000"/>
      </left>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medium">
        <color rgb="FF000000"/>
      </bottom>
      <diagonal/>
    </border>
    <border>
      <left/>
      <right style="thin">
        <color rgb="FF000000"/>
      </right>
      <top/>
      <bottom/>
      <diagonal/>
    </border>
    <border>
      <left/>
      <right style="thin">
        <color rgb="FF000000"/>
      </right>
      <top/>
      <bottom style="thin">
        <color rgb="FF000000"/>
      </bottom>
      <diagonal/>
    </border>
    <border>
      <left/>
      <right style="medium">
        <color rgb="FF000000"/>
      </right>
      <top/>
      <bottom/>
      <diagonal/>
    </border>
    <border>
      <left/>
      <right style="medium">
        <color rgb="FF000000"/>
      </right>
      <top/>
      <bottom style="thin">
        <color rgb="FF000000"/>
      </bottom>
      <diagonal/>
    </border>
    <border>
      <left/>
      <right style="medium">
        <color rgb="FF000000"/>
      </right>
      <top/>
      <bottom style="medium">
        <color rgb="FF000000"/>
      </bottom>
      <diagonal/>
    </border>
    <border>
      <left/>
      <right style="medium">
        <color rgb="FF000000"/>
      </right>
      <top style="medium">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0" fontId="6" fillId="0" borderId="0"/>
    <xf numFmtId="0" fontId="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803">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left" vertical="center" textRotation="90"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3" borderId="1" xfId="0" applyFont="1" applyFill="1" applyBorder="1" applyAlignment="1">
      <alignment horizontal="center" vertical="center" textRotation="90" wrapText="1"/>
    </xf>
    <xf numFmtId="0" fontId="5" fillId="3" borderId="1" xfId="0" applyFont="1" applyFill="1" applyBorder="1" applyAlignment="1">
      <alignment horizontal="center" vertical="center" wrapText="1"/>
    </xf>
    <xf numFmtId="0" fontId="0" fillId="5" borderId="0" xfId="0" applyFill="1"/>
    <xf numFmtId="0" fontId="9" fillId="6" borderId="0" xfId="0" applyFont="1" applyFill="1" applyAlignment="1">
      <alignment horizontal="center" vertical="center" wrapText="1"/>
    </xf>
    <xf numFmtId="9" fontId="2" fillId="5" borderId="0" xfId="0" applyNumberFormat="1" applyFont="1" applyFill="1" applyAlignment="1">
      <alignment horizontal="center" vertical="center"/>
    </xf>
    <xf numFmtId="0" fontId="8" fillId="5" borderId="0" xfId="0" applyFont="1" applyFill="1" applyAlignment="1">
      <alignment horizontal="center" vertical="center" wrapText="1"/>
    </xf>
    <xf numFmtId="0" fontId="0" fillId="0" borderId="1" xfId="0" applyBorder="1"/>
    <xf numFmtId="0" fontId="0" fillId="0" borderId="1" xfId="0"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13" fillId="0" borderId="1" xfId="0" applyFont="1" applyBorder="1" applyAlignment="1">
      <alignment horizontal="justify" vertical="center"/>
    </xf>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vertical="top" wrapText="1"/>
    </xf>
    <xf numFmtId="0" fontId="13" fillId="0" borderId="1" xfId="0" applyFont="1" applyBorder="1" applyAlignment="1">
      <alignment horizontal="justify" vertical="center" wrapText="1"/>
    </xf>
    <xf numFmtId="0" fontId="9" fillId="4"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15" fillId="0" borderId="1" xfId="0" applyFont="1" applyBorder="1" applyAlignment="1">
      <alignment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2" fillId="0" borderId="2" xfId="0" applyFont="1" applyBorder="1" applyAlignment="1">
      <alignment vertical="center" textRotation="90" wrapText="1"/>
    </xf>
    <xf numFmtId="0" fontId="2" fillId="0" borderId="3" xfId="0" applyFont="1" applyBorder="1" applyAlignment="1">
      <alignment vertical="center" textRotation="90" wrapText="1"/>
    </xf>
    <xf numFmtId="0" fontId="2" fillId="0" borderId="4" xfId="0" applyFont="1" applyBorder="1" applyAlignment="1">
      <alignment vertical="center" textRotation="90" wrapText="1"/>
    </xf>
    <xf numFmtId="0" fontId="2" fillId="0" borderId="1" xfId="0" applyFont="1" applyBorder="1" applyAlignment="1">
      <alignment horizontal="center" vertical="center" wrapText="1"/>
    </xf>
    <xf numFmtId="0" fontId="0" fillId="0" borderId="1" xfId="0" applyBorder="1" applyAlignment="1">
      <alignment wrapText="1"/>
    </xf>
    <xf numFmtId="0" fontId="14" fillId="0" borderId="0" xfId="0" applyFont="1" applyAlignment="1">
      <alignment horizontal="left" vertical="center" wrapText="1"/>
    </xf>
    <xf numFmtId="14" fontId="0" fillId="0" borderId="1" xfId="0" applyNumberFormat="1" applyBorder="1" applyAlignment="1">
      <alignment horizontal="center" vertical="center"/>
    </xf>
    <xf numFmtId="0" fontId="18" fillId="0" borderId="0" xfId="3"/>
    <xf numFmtId="0" fontId="18" fillId="0" borderId="1" xfId="3" applyBorder="1" applyAlignment="1">
      <alignment horizontal="center" vertical="center" wrapText="1"/>
    </xf>
    <xf numFmtId="0" fontId="18" fillId="0" borderId="1" xfId="3" applyBorder="1"/>
    <xf numFmtId="0" fontId="20" fillId="0" borderId="1" xfId="0" applyFont="1" applyBorder="1" applyAlignment="1">
      <alignment horizontal="center" vertical="center" wrapText="1"/>
    </xf>
    <xf numFmtId="0" fontId="18" fillId="0" borderId="0" xfId="4"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7" borderId="5" xfId="0" applyFill="1" applyBorder="1"/>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textRotation="90" wrapText="1"/>
    </xf>
    <xf numFmtId="0" fontId="5" fillId="3" borderId="8"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textRotation="90" wrapText="1"/>
    </xf>
    <xf numFmtId="9" fontId="0" fillId="0" borderId="1" xfId="0" applyNumberFormat="1" applyBorder="1" applyAlignment="1">
      <alignment horizontal="center" vertical="center"/>
    </xf>
    <xf numFmtId="0" fontId="0" fillId="5"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left" vertical="center" textRotation="90" wrapText="1"/>
    </xf>
    <xf numFmtId="0" fontId="25" fillId="9" borderId="4" xfId="0" applyFont="1" applyFill="1" applyBorder="1" applyAlignment="1">
      <alignment horizontal="center" vertical="center" wrapText="1"/>
    </xf>
    <xf numFmtId="0" fontId="25" fillId="9" borderId="4" xfId="0" applyFont="1" applyFill="1" applyBorder="1" applyAlignment="1">
      <alignment horizontal="center" vertical="center" textRotation="90"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textRotation="90" wrapText="1"/>
    </xf>
    <xf numFmtId="0" fontId="26" fillId="0" borderId="1" xfId="0" applyFont="1" applyBorder="1" applyAlignment="1">
      <alignment horizontal="center" vertical="center" textRotation="90" wrapText="1"/>
    </xf>
    <xf numFmtId="0" fontId="26" fillId="0" borderId="2" xfId="0" applyFont="1" applyBorder="1" applyAlignment="1">
      <alignment horizontal="center" vertical="center" textRotation="90" wrapText="1"/>
    </xf>
    <xf numFmtId="0" fontId="28" fillId="0" borderId="1" xfId="0" applyFont="1" applyBorder="1" applyAlignment="1">
      <alignment horizontal="left" vertical="center" wrapText="1"/>
    </xf>
    <xf numFmtId="0" fontId="30" fillId="0" borderId="1" xfId="0" applyFont="1" applyBorder="1" applyAlignment="1">
      <alignment horizontal="center" vertical="center" wrapText="1"/>
    </xf>
    <xf numFmtId="0" fontId="26" fillId="0" borderId="3" xfId="0" applyFont="1" applyBorder="1" applyAlignment="1">
      <alignment horizontal="center" vertical="center" textRotation="90" wrapText="1"/>
    </xf>
    <xf numFmtId="0" fontId="26" fillId="0" borderId="4" xfId="0" applyFont="1" applyBorder="1" applyAlignment="1">
      <alignment horizontal="center" vertical="center" textRotation="90" wrapText="1"/>
    </xf>
    <xf numFmtId="0" fontId="31" fillId="0" borderId="1" xfId="0" applyFont="1" applyBorder="1" applyAlignment="1">
      <alignment horizontal="left" vertical="center" wrapText="1"/>
    </xf>
    <xf numFmtId="0" fontId="26" fillId="0" borderId="1" xfId="0" applyFont="1" applyBorder="1" applyAlignment="1">
      <alignment horizontal="left" vertical="center" wrapText="1"/>
    </xf>
    <xf numFmtId="0" fontId="26" fillId="0" borderId="24" xfId="0" applyFont="1" applyBorder="1" applyAlignment="1">
      <alignment horizontal="left" vertical="center" wrapText="1"/>
    </xf>
    <xf numFmtId="0" fontId="26" fillId="10" borderId="24" xfId="0" applyFont="1" applyFill="1" applyBorder="1" applyAlignment="1">
      <alignment horizontal="left" vertical="center" wrapText="1"/>
    </xf>
    <xf numFmtId="0" fontId="26" fillId="10" borderId="1" xfId="0" applyFont="1" applyFill="1" applyBorder="1" applyAlignment="1">
      <alignment horizontal="center" vertical="center" textRotation="90"/>
    </xf>
    <xf numFmtId="0" fontId="26" fillId="10" borderId="25" xfId="0" applyFont="1" applyFill="1" applyBorder="1" applyAlignment="1">
      <alignment horizontal="center" vertical="center"/>
    </xf>
    <xf numFmtId="9" fontId="0" fillId="0" borderId="1" xfId="0" applyNumberFormat="1" applyBorder="1" applyAlignment="1">
      <alignment vertical="center"/>
    </xf>
    <xf numFmtId="0" fontId="26" fillId="10" borderId="25" xfId="0" applyFont="1" applyFill="1" applyBorder="1" applyAlignment="1">
      <alignment horizontal="center" vertical="center" wrapText="1"/>
    </xf>
    <xf numFmtId="0" fontId="0" fillId="0" borderId="4" xfId="0" applyBorder="1" applyAlignment="1">
      <alignment vertical="center" textRotation="90" wrapText="1"/>
    </xf>
    <xf numFmtId="0" fontId="0" fillId="0" borderId="0" xfId="0" applyAlignment="1">
      <alignment horizontal="center"/>
    </xf>
    <xf numFmtId="0" fontId="5" fillId="3" borderId="3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12" fillId="5" borderId="4" xfId="0" applyFont="1" applyFill="1" applyBorder="1" applyAlignment="1">
      <alignment horizontal="left"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center" vertical="center" textRotation="90"/>
    </xf>
    <xf numFmtId="0" fontId="33" fillId="0" borderId="1" xfId="0" applyFont="1" applyBorder="1" applyAlignment="1">
      <alignment horizontal="left" vertical="center" wrapText="1"/>
    </xf>
    <xf numFmtId="0" fontId="2" fillId="11"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9" fontId="2" fillId="0" borderId="32" xfId="0" applyNumberFormat="1" applyFont="1" applyBorder="1" applyAlignment="1">
      <alignment horizontal="left" vertical="center" wrapText="1"/>
    </xf>
    <xf numFmtId="0" fontId="2" fillId="0" borderId="32" xfId="0" applyFont="1" applyBorder="1" applyAlignment="1">
      <alignment horizontal="left" vertical="center" wrapText="1"/>
    </xf>
    <xf numFmtId="0" fontId="18" fillId="0" borderId="0" xfId="4"/>
    <xf numFmtId="0" fontId="12" fillId="5" borderId="1" xfId="0" applyFont="1" applyFill="1" applyBorder="1" applyAlignment="1">
      <alignment horizontal="left" vertical="center" wrapText="1"/>
    </xf>
    <xf numFmtId="0" fontId="33" fillId="5" borderId="1" xfId="0" applyFont="1" applyFill="1" applyBorder="1" applyAlignment="1">
      <alignment horizontal="left" vertical="center" wrapText="1"/>
    </xf>
    <xf numFmtId="0" fontId="2" fillId="12" borderId="1" xfId="0" applyFont="1" applyFill="1" applyBorder="1" applyAlignment="1">
      <alignment horizontal="center" vertical="center" textRotation="90" wrapText="1"/>
    </xf>
    <xf numFmtId="0" fontId="2" fillId="13" borderId="1" xfId="0" applyFont="1" applyFill="1" applyBorder="1" applyAlignment="1">
      <alignment horizontal="center" vertical="center" textRotation="90" wrapText="1"/>
    </xf>
    <xf numFmtId="0" fontId="2" fillId="0" borderId="32" xfId="0" applyFont="1" applyBorder="1" applyAlignment="1">
      <alignment horizontal="justify" vertical="center" wrapText="1"/>
    </xf>
    <xf numFmtId="0" fontId="34" fillId="0" borderId="32" xfId="0" applyFont="1" applyBorder="1" applyAlignment="1">
      <alignment wrapText="1"/>
    </xf>
    <xf numFmtId="0" fontId="0" fillId="11" borderId="0" xfId="0" applyFill="1"/>
    <xf numFmtId="0" fontId="2" fillId="0" borderId="0" xfId="0" applyFont="1" applyAlignment="1">
      <alignment horizontal="left" vertical="center" wrapText="1"/>
    </xf>
    <xf numFmtId="0" fontId="0" fillId="12" borderId="0" xfId="0" applyFill="1"/>
    <xf numFmtId="0" fontId="0" fillId="13" borderId="0" xfId="0" applyFill="1"/>
    <xf numFmtId="0" fontId="0" fillId="2" borderId="0" xfId="0" applyFill="1"/>
    <xf numFmtId="0" fontId="5" fillId="3" borderId="36"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textRotation="90" wrapText="1"/>
    </xf>
    <xf numFmtId="0" fontId="5" fillId="3" borderId="37" xfId="0" applyFont="1" applyFill="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applyAlignment="1">
      <alignment horizontal="left" vertical="center" textRotation="90"/>
    </xf>
    <xf numFmtId="0" fontId="0" fillId="5" borderId="31" xfId="0" applyFill="1" applyBorder="1" applyAlignment="1">
      <alignment horizontal="left" vertical="center" wrapText="1"/>
    </xf>
    <xf numFmtId="0" fontId="0" fillId="5" borderId="1" xfId="0" applyFill="1" applyBorder="1" applyAlignment="1">
      <alignment horizontal="left" vertical="center"/>
    </xf>
    <xf numFmtId="0" fontId="5" fillId="9" borderId="1" xfId="0" applyFont="1" applyFill="1" applyBorder="1" applyAlignment="1">
      <alignment horizontal="center" vertical="center" wrapText="1"/>
    </xf>
    <xf numFmtId="0" fontId="0" fillId="9" borderId="2" xfId="0" applyFill="1" applyBorder="1" applyAlignment="1">
      <alignment horizontal="center" vertical="center" wrapText="1"/>
    </xf>
    <xf numFmtId="0" fontId="0" fillId="9" borderId="2" xfId="0"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38" fillId="9" borderId="1" xfId="0" applyFont="1" applyFill="1" applyBorder="1" applyAlignment="1">
      <alignment horizontal="center" vertical="center" textRotation="90" wrapText="1"/>
    </xf>
    <xf numFmtId="0" fontId="9" fillId="14" borderId="9"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vertical="center" textRotation="90" wrapText="1"/>
    </xf>
    <xf numFmtId="0" fontId="9" fillId="14" borderId="1" xfId="0" applyFont="1" applyFill="1" applyBorder="1" applyAlignment="1">
      <alignment horizontal="center" vertical="center" wrapText="1"/>
    </xf>
    <xf numFmtId="0" fontId="5" fillId="15" borderId="1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5" fillId="15" borderId="2" xfId="0" applyFont="1" applyFill="1" applyBorder="1" applyAlignment="1">
      <alignment horizontal="center" vertical="center" textRotation="90"/>
    </xf>
    <xf numFmtId="0" fontId="0" fillId="15" borderId="1" xfId="0" applyFill="1" applyBorder="1" applyAlignment="1">
      <alignment horizontal="center" vertical="center" wrapText="1"/>
    </xf>
    <xf numFmtId="0" fontId="0" fillId="15" borderId="1" xfId="0" applyFill="1" applyBorder="1" applyAlignment="1">
      <alignment horizontal="left" vertical="center" textRotation="90" wrapText="1"/>
    </xf>
    <xf numFmtId="0" fontId="5" fillId="15" borderId="1" xfId="0" applyFont="1" applyFill="1" applyBorder="1" applyAlignment="1">
      <alignment horizontal="center" vertical="center" textRotation="90" wrapText="1"/>
    </xf>
    <xf numFmtId="0" fontId="38" fillId="15" borderId="1" xfId="0" applyFont="1" applyFill="1" applyBorder="1" applyAlignment="1">
      <alignment horizontal="center" vertical="center" textRotation="90" wrapText="1"/>
    </xf>
    <xf numFmtId="0" fontId="9" fillId="16" borderId="1" xfId="0" applyFont="1" applyFill="1" applyBorder="1" applyAlignment="1">
      <alignment horizontal="center" vertical="center" wrapText="1"/>
    </xf>
    <xf numFmtId="0" fontId="9" fillId="16" borderId="9" xfId="0" applyFont="1" applyFill="1" applyBorder="1" applyAlignment="1">
      <alignment horizontal="center" vertical="center" wrapText="1"/>
    </xf>
    <xf numFmtId="0" fontId="5" fillId="15" borderId="32"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23" fillId="17" borderId="1" xfId="0" applyFont="1" applyFill="1" applyBorder="1" applyAlignment="1">
      <alignment horizontal="left" vertical="center" wrapText="1"/>
    </xf>
    <xf numFmtId="0" fontId="0" fillId="17" borderId="1" xfId="0" applyFill="1" applyBorder="1" applyAlignment="1">
      <alignment horizontal="left" vertical="center" wrapText="1"/>
    </xf>
    <xf numFmtId="0" fontId="0" fillId="17" borderId="1" xfId="0" applyFill="1" applyBorder="1" applyAlignment="1">
      <alignment horizontal="left" vertical="center" textRotation="90" wrapText="1"/>
    </xf>
    <xf numFmtId="0" fontId="0" fillId="17" borderId="1" xfId="0" applyFill="1" applyBorder="1" applyAlignment="1">
      <alignment horizontal="center" vertical="center" wrapText="1"/>
    </xf>
    <xf numFmtId="0" fontId="5" fillId="17" borderId="1" xfId="0" applyFont="1" applyFill="1" applyBorder="1" applyAlignment="1">
      <alignment horizontal="center" vertical="center" textRotation="90" wrapText="1"/>
    </xf>
    <xf numFmtId="0" fontId="38" fillId="17" borderId="1" xfId="0" applyFont="1" applyFill="1" applyBorder="1" applyAlignment="1">
      <alignment horizontal="center" vertical="center" textRotation="90" wrapText="1"/>
    </xf>
    <xf numFmtId="0" fontId="9" fillId="18" borderId="1"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5" fillId="17" borderId="32" xfId="0" applyFont="1" applyFill="1" applyBorder="1" applyAlignment="1">
      <alignment horizontal="center" vertical="center" wrapText="1"/>
    </xf>
    <xf numFmtId="0" fontId="23" fillId="17" borderId="1" xfId="0" applyFont="1" applyFill="1" applyBorder="1" applyAlignment="1">
      <alignment horizontal="center" vertical="center" wrapText="1"/>
    </xf>
    <xf numFmtId="0" fontId="5" fillId="19" borderId="1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23" fillId="19" borderId="1" xfId="0" applyFont="1" applyFill="1" applyBorder="1" applyAlignment="1">
      <alignment horizontal="center" vertical="center" wrapText="1"/>
    </xf>
    <xf numFmtId="0" fontId="5" fillId="19" borderId="2" xfId="0" applyFont="1" applyFill="1" applyBorder="1" applyAlignment="1">
      <alignment horizontal="center" vertical="center" textRotation="90" wrapText="1"/>
    </xf>
    <xf numFmtId="0" fontId="0" fillId="19" borderId="1" xfId="0" applyFill="1" applyBorder="1" applyAlignment="1">
      <alignment horizontal="center" vertical="center" wrapText="1"/>
    </xf>
    <xf numFmtId="0" fontId="0" fillId="19" borderId="1" xfId="0" applyFill="1" applyBorder="1" applyAlignment="1">
      <alignment horizontal="left" vertical="center" textRotation="90" wrapText="1"/>
    </xf>
    <xf numFmtId="0" fontId="5" fillId="19" borderId="1" xfId="0" applyFont="1" applyFill="1" applyBorder="1" applyAlignment="1">
      <alignment horizontal="center" vertical="center" textRotation="90" wrapText="1"/>
    </xf>
    <xf numFmtId="0" fontId="38" fillId="19" borderId="1" xfId="0" applyFont="1" applyFill="1" applyBorder="1" applyAlignment="1">
      <alignment horizontal="center" vertical="center" textRotation="90" wrapText="1"/>
    </xf>
    <xf numFmtId="0" fontId="0" fillId="19" borderId="32" xfId="0" applyFill="1" applyBorder="1" applyAlignment="1">
      <alignment horizontal="center" vertical="center" wrapText="1"/>
    </xf>
    <xf numFmtId="0" fontId="9" fillId="20" borderId="32" xfId="0" applyFont="1" applyFill="1" applyBorder="1" applyAlignment="1">
      <alignment horizontal="center" vertical="center" wrapText="1"/>
    </xf>
    <xf numFmtId="0" fontId="9" fillId="20" borderId="9" xfId="0" applyFont="1" applyFill="1" applyBorder="1" applyAlignment="1">
      <alignment horizontal="center" vertical="center" wrapText="1"/>
    </xf>
    <xf numFmtId="0" fontId="5" fillId="19" borderId="32" xfId="0" applyFont="1" applyFill="1" applyBorder="1" applyAlignment="1">
      <alignment horizontal="center" vertical="center" wrapText="1"/>
    </xf>
    <xf numFmtId="0" fontId="5" fillId="12" borderId="1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5" fillId="12" borderId="2" xfId="0" applyFont="1" applyFill="1" applyBorder="1" applyAlignment="1">
      <alignment horizontal="center" vertical="center" textRotation="90" wrapText="1"/>
    </xf>
    <xf numFmtId="0" fontId="0" fillId="12" borderId="1" xfId="0" applyFill="1" applyBorder="1" applyAlignment="1">
      <alignment horizontal="center" vertical="center" wrapText="1"/>
    </xf>
    <xf numFmtId="0" fontId="0" fillId="12" borderId="1" xfId="0" applyFill="1" applyBorder="1" applyAlignment="1">
      <alignment horizontal="left" vertical="center" textRotation="90" wrapText="1"/>
    </xf>
    <xf numFmtId="0" fontId="5" fillId="12" borderId="1" xfId="0" applyFont="1" applyFill="1" applyBorder="1" applyAlignment="1">
      <alignment horizontal="center" vertical="center" textRotation="90" wrapText="1"/>
    </xf>
    <xf numFmtId="0" fontId="38" fillId="12" borderId="1" xfId="0" applyFont="1" applyFill="1" applyBorder="1" applyAlignment="1">
      <alignment horizontal="center" vertical="center" textRotation="90" wrapText="1"/>
    </xf>
    <xf numFmtId="0" fontId="0" fillId="12" borderId="32" xfId="0" applyFill="1" applyBorder="1" applyAlignment="1">
      <alignment horizontal="center" vertical="center" wrapText="1"/>
    </xf>
    <xf numFmtId="9" fontId="9" fillId="21" borderId="32" xfId="0" applyNumberFormat="1" applyFont="1" applyFill="1" applyBorder="1" applyAlignment="1">
      <alignment horizontal="center" vertical="center" wrapText="1"/>
    </xf>
    <xf numFmtId="0" fontId="9" fillId="21" borderId="9" xfId="0" applyFont="1" applyFill="1" applyBorder="1" applyAlignment="1">
      <alignment horizontal="center" vertical="center" wrapText="1"/>
    </xf>
    <xf numFmtId="0" fontId="18" fillId="12" borderId="1" xfId="3" applyFill="1" applyBorder="1" applyAlignment="1">
      <alignment vertical="center" wrapText="1"/>
    </xf>
    <xf numFmtId="0" fontId="5" fillId="12" borderId="32" xfId="0" applyFont="1" applyFill="1" applyBorder="1" applyAlignment="1">
      <alignment horizontal="center" vertical="center" wrapText="1"/>
    </xf>
    <xf numFmtId="0" fontId="18" fillId="0" borderId="0" xfId="3" applyBorder="1" applyAlignment="1">
      <alignment vertical="center" wrapText="1"/>
    </xf>
    <xf numFmtId="0" fontId="5" fillId="15" borderId="2" xfId="0" applyFont="1" applyFill="1" applyBorder="1" applyAlignment="1">
      <alignment horizontal="center" vertical="center" textRotation="90" wrapText="1"/>
    </xf>
    <xf numFmtId="0" fontId="0" fillId="15" borderId="32" xfId="0" applyFill="1" applyBorder="1" applyAlignment="1">
      <alignment horizontal="center" vertical="center" wrapText="1"/>
    </xf>
    <xf numFmtId="0" fontId="9" fillId="16" borderId="32"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23" fillId="22" borderId="1" xfId="0" applyFont="1" applyFill="1" applyBorder="1" applyAlignment="1">
      <alignment horizontal="center" vertical="center" wrapText="1"/>
    </xf>
    <xf numFmtId="0" fontId="5" fillId="22" borderId="1" xfId="0" applyFont="1" applyFill="1" applyBorder="1" applyAlignment="1">
      <alignment vertical="center" textRotation="90" wrapText="1"/>
    </xf>
    <xf numFmtId="0" fontId="0" fillId="22" borderId="1" xfId="0" applyFill="1" applyBorder="1" applyAlignment="1">
      <alignment horizontal="center" vertical="center" wrapText="1"/>
    </xf>
    <xf numFmtId="0" fontId="0" fillId="22" borderId="1" xfId="0" applyFill="1" applyBorder="1" applyAlignment="1">
      <alignment horizontal="left" vertical="center" textRotation="90" wrapText="1"/>
    </xf>
    <xf numFmtId="0" fontId="5" fillId="22" borderId="1" xfId="0" applyFont="1" applyFill="1" applyBorder="1" applyAlignment="1">
      <alignment horizontal="center" vertical="center" textRotation="90" wrapText="1"/>
    </xf>
    <xf numFmtId="0" fontId="38" fillId="22" borderId="1" xfId="0" applyFont="1" applyFill="1" applyBorder="1" applyAlignment="1">
      <alignment horizontal="center" vertical="center" textRotation="90" wrapText="1"/>
    </xf>
    <xf numFmtId="0" fontId="9" fillId="23" borderId="1" xfId="0" applyFont="1" applyFill="1" applyBorder="1" applyAlignment="1">
      <alignment horizontal="center" vertical="center" wrapText="1"/>
    </xf>
    <xf numFmtId="0" fontId="5" fillId="22" borderId="32" xfId="0" applyFont="1" applyFill="1" applyBorder="1" applyAlignment="1">
      <alignment horizontal="center" vertical="center" wrapText="1"/>
    </xf>
    <xf numFmtId="0" fontId="21" fillId="24" borderId="1" xfId="0" applyFont="1" applyFill="1" applyBorder="1" applyAlignment="1">
      <alignment horizontal="center" vertical="center" wrapText="1"/>
    </xf>
    <xf numFmtId="0" fontId="44" fillId="24" borderId="1" xfId="0" applyFont="1" applyFill="1" applyBorder="1" applyAlignment="1">
      <alignment horizontal="center" vertical="center" wrapText="1"/>
    </xf>
    <xf numFmtId="0" fontId="21" fillId="24" borderId="1" xfId="0" applyFont="1" applyFill="1" applyBorder="1" applyAlignment="1">
      <alignment horizontal="center" vertical="center"/>
    </xf>
    <xf numFmtId="0" fontId="43" fillId="24" borderId="1" xfId="0" applyFont="1" applyFill="1" applyBorder="1" applyAlignment="1">
      <alignment horizontal="center"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4" fillId="0" borderId="41" xfId="0" applyFont="1" applyBorder="1" applyAlignment="1">
      <alignment horizontal="left" vertical="center" wrapText="1"/>
    </xf>
    <xf numFmtId="0" fontId="13" fillId="0" borderId="25" xfId="0" applyFont="1" applyBorder="1" applyAlignment="1">
      <alignment horizontal="left" vertical="center" wrapText="1"/>
    </xf>
    <xf numFmtId="0" fontId="43" fillId="25" borderId="42" xfId="0" applyFont="1" applyFill="1" applyBorder="1" applyAlignment="1">
      <alignment horizontal="center" vertical="center" wrapText="1"/>
    </xf>
    <xf numFmtId="0" fontId="13" fillId="0" borderId="42" xfId="0" applyFont="1" applyBorder="1" applyAlignment="1">
      <alignment horizontal="center" vertical="center"/>
    </xf>
    <xf numFmtId="0" fontId="13" fillId="25" borderId="42" xfId="0" applyFont="1" applyFill="1" applyBorder="1" applyAlignment="1">
      <alignment horizontal="center" vertical="center" wrapText="1"/>
    </xf>
    <xf numFmtId="0" fontId="13" fillId="0" borderId="42" xfId="0" applyFont="1" applyBorder="1" applyAlignment="1">
      <alignment horizontal="center" vertical="center" wrapText="1"/>
    </xf>
    <xf numFmtId="0" fontId="13" fillId="0" borderId="2" xfId="0" applyFont="1" applyBorder="1" applyAlignment="1">
      <alignment horizontal="center" vertical="center"/>
    </xf>
    <xf numFmtId="0" fontId="45" fillId="0" borderId="2" xfId="0" applyFont="1" applyBorder="1" applyAlignment="1">
      <alignment horizontal="center" vertical="center" wrapText="1"/>
    </xf>
    <xf numFmtId="0" fontId="45" fillId="0" borderId="1" xfId="0" applyFont="1" applyBorder="1" applyAlignment="1">
      <alignment horizontal="left" vertical="center"/>
    </xf>
    <xf numFmtId="0" fontId="13" fillId="0" borderId="0" xfId="0" applyFont="1"/>
    <xf numFmtId="0" fontId="13" fillId="0" borderId="1" xfId="0" applyFont="1" applyBorder="1"/>
    <xf numFmtId="0" fontId="14" fillId="0" borderId="43" xfId="0" applyFont="1" applyBorder="1" applyAlignment="1">
      <alignment horizontal="left" vertical="center" wrapText="1"/>
    </xf>
    <xf numFmtId="0" fontId="43" fillId="25" borderId="25" xfId="0" applyFont="1" applyFill="1" applyBorder="1" applyAlignment="1">
      <alignment horizontal="left" vertical="center" wrapText="1"/>
    </xf>
    <xf numFmtId="0" fontId="13" fillId="0" borderId="25" xfId="0" applyFont="1" applyBorder="1" applyAlignment="1">
      <alignment horizontal="center" vertical="center"/>
    </xf>
    <xf numFmtId="0" fontId="13" fillId="25" borderId="25" xfId="0" applyFont="1" applyFill="1" applyBorder="1" applyAlignment="1">
      <alignment horizontal="left" vertical="center" wrapText="1"/>
    </xf>
    <xf numFmtId="0" fontId="13" fillId="0" borderId="24" xfId="0" applyFont="1" applyBorder="1" applyAlignment="1">
      <alignment horizontal="left" vertical="center" wrapText="1"/>
    </xf>
    <xf numFmtId="0" fontId="13" fillId="0" borderId="1" xfId="0" applyFont="1" applyBorder="1" applyAlignment="1">
      <alignment vertical="center"/>
    </xf>
    <xf numFmtId="0" fontId="45" fillId="0" borderId="1" xfId="0" applyFont="1" applyBorder="1" applyAlignment="1">
      <alignment horizontal="left" vertical="center" wrapText="1"/>
    </xf>
    <xf numFmtId="0" fontId="0" fillId="0" borderId="0" xfId="0" applyAlignment="1">
      <alignment wrapText="1"/>
    </xf>
    <xf numFmtId="0" fontId="46" fillId="3" borderId="1" xfId="0" applyFont="1" applyFill="1" applyBorder="1" applyAlignment="1">
      <alignment horizontal="center" vertical="center" wrapText="1"/>
    </xf>
    <xf numFmtId="0" fontId="47" fillId="0" borderId="1" xfId="0" applyFont="1" applyBorder="1" applyAlignment="1">
      <alignment horizontal="left" vertical="center" wrapText="1"/>
    </xf>
    <xf numFmtId="0" fontId="47" fillId="0" borderId="0" xfId="0" applyFont="1"/>
    <xf numFmtId="0" fontId="46" fillId="3" borderId="1" xfId="0" applyFont="1" applyFill="1" applyBorder="1" applyAlignment="1">
      <alignment horizontal="center" vertical="center" textRotation="90" wrapText="1"/>
    </xf>
    <xf numFmtId="0" fontId="46" fillId="3" borderId="31" xfId="0" applyFont="1" applyFill="1" applyBorder="1" applyAlignment="1">
      <alignment horizontal="center" vertical="center" wrapText="1"/>
    </xf>
    <xf numFmtId="0" fontId="48" fillId="4" borderId="2" xfId="0" applyFont="1" applyFill="1" applyBorder="1" applyAlignment="1">
      <alignment horizontal="center" vertical="center" wrapText="1"/>
    </xf>
    <xf numFmtId="0" fontId="0" fillId="0" borderId="32" xfId="0" applyBorder="1" applyAlignment="1">
      <alignment horizontal="center" vertical="center" wrapText="1"/>
    </xf>
    <xf numFmtId="0" fontId="46" fillId="3" borderId="32" xfId="0" applyFont="1" applyFill="1" applyBorder="1" applyAlignment="1">
      <alignment horizontal="center" vertical="center" wrapText="1"/>
    </xf>
    <xf numFmtId="0" fontId="18" fillId="0" borderId="32" xfId="4" applyBorder="1" applyAlignment="1">
      <alignment horizontal="center" vertical="center" wrapText="1"/>
    </xf>
    <xf numFmtId="0" fontId="18" fillId="0" borderId="32" xfId="3" applyBorder="1" applyAlignment="1">
      <alignment horizontal="center" vertical="center" wrapText="1"/>
    </xf>
    <xf numFmtId="0" fontId="23" fillId="0" borderId="0" xfId="0" applyFont="1"/>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textRotation="90" wrapText="1"/>
    </xf>
    <xf numFmtId="0" fontId="5" fillId="3" borderId="48"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49" fillId="5" borderId="46" xfId="0" applyFont="1" applyFill="1" applyBorder="1" applyAlignment="1">
      <alignment horizontal="left" vertical="center" wrapText="1"/>
    </xf>
    <xf numFmtId="0" fontId="49" fillId="5" borderId="46" xfId="0" applyFont="1" applyFill="1" applyBorder="1" applyAlignment="1">
      <alignment horizontal="left" vertical="center" textRotation="90" wrapText="1"/>
    </xf>
    <xf numFmtId="0" fontId="49" fillId="5" borderId="46" xfId="0" applyFont="1" applyFill="1" applyBorder="1" applyAlignment="1">
      <alignment horizontal="center" vertical="center" textRotation="90" wrapText="1"/>
    </xf>
    <xf numFmtId="0" fontId="12" fillId="5" borderId="46" xfId="0" applyFont="1" applyFill="1" applyBorder="1" applyAlignment="1">
      <alignment horizontal="left" vertical="center" wrapText="1"/>
    </xf>
    <xf numFmtId="0" fontId="12" fillId="5" borderId="46" xfId="0" applyFont="1" applyFill="1" applyBorder="1" applyAlignment="1">
      <alignment horizontal="center" vertical="center" wrapText="1"/>
    </xf>
    <xf numFmtId="0" fontId="49" fillId="5" borderId="47" xfId="0" applyFont="1" applyFill="1" applyBorder="1" applyAlignment="1">
      <alignment horizontal="left" vertical="center" wrapText="1"/>
    </xf>
    <xf numFmtId="0" fontId="49" fillId="0" borderId="0" xfId="0" applyFont="1"/>
    <xf numFmtId="0" fontId="22" fillId="5" borderId="1" xfId="0" applyFont="1" applyFill="1" applyBorder="1" applyAlignment="1">
      <alignment horizontal="center" vertical="center" wrapText="1"/>
    </xf>
    <xf numFmtId="0" fontId="49" fillId="0" borderId="1" xfId="0" applyFont="1" applyBorder="1" applyAlignment="1">
      <alignment horizontal="left" vertical="center" wrapText="1"/>
    </xf>
    <xf numFmtId="0" fontId="49" fillId="5" borderId="2"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0" xfId="0" applyFont="1" applyFill="1"/>
    <xf numFmtId="0" fontId="49" fillId="5" borderId="4" xfId="0" applyFont="1" applyFill="1" applyBorder="1" applyAlignment="1">
      <alignment horizontal="center" vertical="center" wrapText="1"/>
    </xf>
    <xf numFmtId="0" fontId="49" fillId="0" borderId="1" xfId="0" applyFont="1" applyBorder="1" applyAlignment="1">
      <alignment horizontal="center" vertical="center" textRotation="90" wrapText="1"/>
    </xf>
    <xf numFmtId="0" fontId="49" fillId="0" borderId="1" xfId="0" applyFont="1" applyBorder="1" applyAlignment="1">
      <alignment horizontal="center" vertical="center" wrapText="1"/>
    </xf>
    <xf numFmtId="0" fontId="49" fillId="0" borderId="31" xfId="0" applyFont="1" applyBorder="1" applyAlignment="1">
      <alignment horizontal="left" vertical="center" wrapText="1"/>
    </xf>
    <xf numFmtId="0" fontId="21" fillId="0" borderId="1" xfId="0" applyFont="1" applyBorder="1" applyAlignment="1">
      <alignment horizontal="center" vertical="center" wrapText="1"/>
    </xf>
    <xf numFmtId="0" fontId="49" fillId="0" borderId="1" xfId="0" applyFont="1" applyBorder="1" applyAlignment="1">
      <alignment horizontal="left" vertical="center" textRotation="90"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0" fontId="49" fillId="0" borderId="1" xfId="0" applyFont="1" applyBorder="1" applyAlignment="1">
      <alignment vertical="center" textRotation="90"/>
    </xf>
    <xf numFmtId="0" fontId="49" fillId="5" borderId="1" xfId="0" applyFont="1" applyFill="1" applyBorder="1" applyAlignment="1">
      <alignment vertical="center" wrapText="1"/>
    </xf>
    <xf numFmtId="0" fontId="49" fillId="5" borderId="1" xfId="0" applyFont="1" applyFill="1" applyBorder="1" applyAlignment="1">
      <alignment vertical="center" textRotation="90" wrapText="1"/>
    </xf>
    <xf numFmtId="0" fontId="49" fillId="5" borderId="1" xfId="0" applyFont="1" applyFill="1" applyBorder="1" applyAlignment="1">
      <alignment horizontal="left" vertical="center" wrapText="1"/>
    </xf>
    <xf numFmtId="0" fontId="49" fillId="5" borderId="1" xfId="0" applyFont="1" applyFill="1" applyBorder="1" applyAlignment="1">
      <alignment horizontal="center" vertical="center" wrapText="1"/>
    </xf>
    <xf numFmtId="0" fontId="22" fillId="0" borderId="52" xfId="0" applyFont="1" applyBorder="1" applyAlignment="1">
      <alignment horizontal="left" vertical="center" wrapText="1"/>
    </xf>
    <xf numFmtId="0" fontId="49" fillId="0" borderId="52" xfId="0" applyFont="1" applyBorder="1" applyAlignment="1">
      <alignment horizontal="left" vertical="center" wrapText="1"/>
    </xf>
    <xf numFmtId="0" fontId="49" fillId="0" borderId="52" xfId="0" applyFont="1" applyBorder="1" applyAlignment="1">
      <alignment horizontal="left" vertical="center" textRotation="90" wrapText="1"/>
    </xf>
    <xf numFmtId="0" fontId="49" fillId="0" borderId="52" xfId="0" applyFont="1" applyBorder="1" applyAlignment="1">
      <alignment vertical="center" textRotation="90"/>
    </xf>
    <xf numFmtId="0" fontId="49" fillId="0" borderId="52" xfId="0" applyFont="1" applyBorder="1" applyAlignment="1">
      <alignment horizontal="center" vertical="center" wrapText="1"/>
    </xf>
    <xf numFmtId="0" fontId="49" fillId="0" borderId="54" xfId="0" applyFont="1" applyBorder="1" applyAlignment="1">
      <alignment horizontal="left" vertical="center" wrapText="1"/>
    </xf>
    <xf numFmtId="0" fontId="50" fillId="3" borderId="1" xfId="0" applyFont="1" applyFill="1" applyBorder="1" applyAlignment="1">
      <alignment horizontal="center" vertical="center" wrapText="1"/>
    </xf>
    <xf numFmtId="0" fontId="50" fillId="3" borderId="1" xfId="0" applyFont="1" applyFill="1" applyBorder="1" applyAlignment="1">
      <alignment horizontal="center" vertical="center" textRotation="90" wrapText="1"/>
    </xf>
    <xf numFmtId="0" fontId="50" fillId="3" borderId="32" xfId="0" applyFont="1" applyFill="1" applyBorder="1" applyAlignment="1">
      <alignment horizontal="center" vertical="center" wrapText="1"/>
    </xf>
    <xf numFmtId="0" fontId="50" fillId="3" borderId="31" xfId="0" applyFont="1" applyFill="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0" fillId="0" borderId="52" xfId="0" applyFont="1" applyBorder="1" applyAlignment="1">
      <alignment horizontal="center" vertical="center" wrapText="1"/>
    </xf>
    <xf numFmtId="0" fontId="51" fillId="0" borderId="52" xfId="0" applyFont="1" applyBorder="1" applyAlignment="1">
      <alignment horizontal="center" vertical="center" wrapText="1"/>
    </xf>
    <xf numFmtId="0" fontId="54" fillId="26" borderId="61" xfId="0" applyFont="1" applyFill="1" applyBorder="1" applyAlignment="1">
      <alignment horizontal="center" vertical="center" wrapText="1"/>
    </xf>
    <xf numFmtId="0" fontId="54" fillId="26" borderId="61" xfId="0" applyFont="1" applyFill="1" applyBorder="1" applyAlignment="1">
      <alignment horizontal="center" vertical="center" textRotation="90" wrapText="1"/>
    </xf>
    <xf numFmtId="0" fontId="54" fillId="26" borderId="62" xfId="0" applyFont="1" applyFill="1" applyBorder="1" applyAlignment="1">
      <alignment horizontal="center" vertical="center" wrapText="1"/>
    </xf>
    <xf numFmtId="0" fontId="53" fillId="26" borderId="59" xfId="0" applyFont="1" applyFill="1" applyBorder="1" applyAlignment="1">
      <alignment vertical="center"/>
    </xf>
    <xf numFmtId="0" fontId="54" fillId="0" borderId="65" xfId="0" applyFont="1" applyBorder="1" applyAlignment="1">
      <alignment horizontal="center" vertical="center" wrapText="1"/>
    </xf>
    <xf numFmtId="0" fontId="55" fillId="0" borderId="65" xfId="0" applyFont="1" applyBorder="1" applyAlignment="1">
      <alignment horizontal="center" vertical="center" wrapText="1"/>
    </xf>
    <xf numFmtId="0" fontId="54" fillId="0" borderId="25"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42"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42" xfId="0" applyFont="1" applyBorder="1" applyAlignment="1">
      <alignment horizontal="left" vertical="center" wrapText="1"/>
    </xf>
    <xf numFmtId="0" fontId="6" fillId="0" borderId="73" xfId="0" applyFont="1" applyBorder="1" applyAlignment="1">
      <alignment horizontal="left" vertical="center"/>
    </xf>
    <xf numFmtId="0" fontId="53" fillId="0" borderId="74" xfId="0" applyFont="1" applyBorder="1" applyAlignment="1">
      <alignment horizontal="center" vertical="center"/>
    </xf>
    <xf numFmtId="0" fontId="54" fillId="0" borderId="78" xfId="0" applyFont="1" applyBorder="1" applyAlignment="1">
      <alignment horizontal="center" vertical="center" wrapText="1"/>
    </xf>
    <xf numFmtId="0" fontId="55" fillId="0" borderId="78" xfId="0" applyFont="1" applyBorder="1" applyAlignment="1">
      <alignment horizontal="center" vertical="center" wrapText="1"/>
    </xf>
    <xf numFmtId="0" fontId="57" fillId="0" borderId="0" xfId="0" applyFont="1" applyAlignment="1">
      <alignment horizontal="center"/>
    </xf>
    <xf numFmtId="0" fontId="56" fillId="3" borderId="2" xfId="0" applyFont="1" applyFill="1" applyBorder="1" applyAlignment="1">
      <alignment horizontal="center" vertical="center"/>
    </xf>
    <xf numFmtId="0" fontId="56" fillId="3" borderId="1" xfId="0" applyFont="1" applyFill="1" applyBorder="1" applyAlignment="1">
      <alignment horizontal="center" vertical="center"/>
    </xf>
    <xf numFmtId="0" fontId="58" fillId="3" borderId="2" xfId="0" applyFont="1" applyFill="1" applyBorder="1" applyAlignment="1">
      <alignment horizontal="center" vertical="center" wrapText="1"/>
    </xf>
    <xf numFmtId="0" fontId="57" fillId="0" borderId="1" xfId="0" applyFont="1" applyBorder="1" applyAlignment="1">
      <alignment horizontal="left" vertical="center" wrapText="1"/>
    </xf>
    <xf numFmtId="0" fontId="57" fillId="0" borderId="1" xfId="0" applyFont="1" applyBorder="1" applyAlignment="1">
      <alignment horizontal="left" vertical="center"/>
    </xf>
    <xf numFmtId="0" fontId="57" fillId="0" borderId="24" xfId="0" applyFont="1" applyBorder="1" applyAlignment="1">
      <alignment horizontal="left" vertical="center" wrapText="1"/>
    </xf>
    <xf numFmtId="0" fontId="57" fillId="0" borderId="1" xfId="0" applyFont="1" applyBorder="1" applyAlignment="1">
      <alignment horizontal="center" vertical="center"/>
    </xf>
    <xf numFmtId="0" fontId="59"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25" borderId="1" xfId="0" applyFont="1" applyFill="1" applyBorder="1" applyAlignment="1">
      <alignment horizontal="left" vertical="center" wrapText="1"/>
    </xf>
    <xf numFmtId="0" fontId="57" fillId="0" borderId="70" xfId="0" applyFont="1" applyBorder="1" applyAlignment="1">
      <alignment horizontal="left" vertical="center"/>
    </xf>
    <xf numFmtId="0" fontId="60" fillId="25" borderId="1" xfId="0" applyFont="1" applyFill="1" applyBorder="1" applyAlignment="1">
      <alignment horizontal="left" vertical="center" wrapText="1"/>
    </xf>
    <xf numFmtId="0" fontId="60" fillId="0" borderId="1" xfId="0" applyFont="1" applyBorder="1" applyAlignment="1">
      <alignment horizontal="left" vertical="center" wrapText="1"/>
    </xf>
    <xf numFmtId="0" fontId="59" fillId="0" borderId="1" xfId="0" applyFont="1" applyBorder="1" applyAlignment="1">
      <alignment horizontal="left" vertical="center" wrapText="1"/>
    </xf>
    <xf numFmtId="0" fontId="57" fillId="0" borderId="0" xfId="0" applyFont="1" applyAlignment="1">
      <alignment horizontal="left"/>
    </xf>
    <xf numFmtId="0" fontId="60" fillId="0" borderId="1" xfId="0" applyFont="1" applyBorder="1" applyAlignment="1">
      <alignment horizontal="left" vertical="center"/>
    </xf>
    <xf numFmtId="0" fontId="57" fillId="0" borderId="25" xfId="0" applyFont="1" applyBorder="1" applyAlignment="1">
      <alignment horizontal="left" vertical="center" wrapText="1"/>
    </xf>
    <xf numFmtId="0" fontId="60" fillId="0" borderId="70" xfId="0" applyFont="1" applyBorder="1" applyAlignment="1">
      <alignment horizontal="left" vertical="center"/>
    </xf>
    <xf numFmtId="0" fontId="60" fillId="0" borderId="70" xfId="0" applyFont="1" applyBorder="1" applyAlignment="1">
      <alignment horizontal="center" vertical="center"/>
    </xf>
    <xf numFmtId="0" fontId="59" fillId="0" borderId="69" xfId="0" applyFont="1" applyBorder="1" applyAlignment="1">
      <alignment horizontal="center" vertical="center" wrapText="1"/>
    </xf>
    <xf numFmtId="0" fontId="57" fillId="0" borderId="70" xfId="0" applyFont="1" applyBorder="1" applyAlignment="1">
      <alignment horizontal="center" vertical="center" wrapText="1"/>
    </xf>
    <xf numFmtId="0" fontId="57" fillId="0" borderId="70" xfId="0" applyFont="1" applyBorder="1" applyAlignment="1">
      <alignment horizontal="left" vertical="center" wrapText="1"/>
    </xf>
    <xf numFmtId="0" fontId="58" fillId="25" borderId="70" xfId="0" applyFont="1" applyFill="1" applyBorder="1" applyAlignment="1">
      <alignment horizontal="left" vertical="center" wrapText="1"/>
    </xf>
    <xf numFmtId="0" fontId="60" fillId="25" borderId="70" xfId="0" applyFont="1" applyFill="1" applyBorder="1" applyAlignment="1">
      <alignment horizontal="left" vertical="center" wrapText="1"/>
    </xf>
    <xf numFmtId="0" fontId="60" fillId="0" borderId="70" xfId="0" applyFont="1" applyBorder="1" applyAlignment="1">
      <alignment horizontal="left" vertical="center" wrapText="1"/>
    </xf>
    <xf numFmtId="0" fontId="60" fillId="0" borderId="71" xfId="0" applyFont="1" applyBorder="1" applyAlignment="1">
      <alignment horizontal="left" vertical="center" wrapText="1"/>
    </xf>
    <xf numFmtId="0" fontId="57" fillId="0" borderId="4" xfId="0" applyFont="1" applyBorder="1" applyAlignment="1">
      <alignment horizontal="left" vertical="center"/>
    </xf>
    <xf numFmtId="0" fontId="57" fillId="0" borderId="4" xfId="0" applyFont="1" applyBorder="1" applyAlignment="1">
      <alignment horizontal="left" vertical="center" wrapText="1"/>
    </xf>
    <xf numFmtId="0" fontId="60" fillId="0" borderId="4" xfId="0" applyFont="1" applyBorder="1" applyAlignment="1">
      <alignment horizontal="left" vertical="center" wrapText="1"/>
    </xf>
    <xf numFmtId="0" fontId="60" fillId="0" borderId="4" xfId="0" applyFont="1" applyBorder="1" applyAlignment="1">
      <alignment horizontal="center" vertical="center" wrapText="1"/>
    </xf>
    <xf numFmtId="0" fontId="57" fillId="0" borderId="0" xfId="0" applyFont="1" applyAlignment="1">
      <alignment horizontal="left" vertical="center" wrapText="1"/>
    </xf>
    <xf numFmtId="0" fontId="57" fillId="0" borderId="25" xfId="0" applyFont="1" applyBorder="1" applyAlignment="1">
      <alignment horizontal="left" vertical="center"/>
    </xf>
    <xf numFmtId="0" fontId="57" fillId="0" borderId="25" xfId="0" applyFont="1" applyBorder="1" applyAlignment="1">
      <alignment horizontal="center" vertical="center"/>
    </xf>
    <xf numFmtId="0" fontId="59" fillId="0" borderId="42" xfId="0" applyFont="1" applyBorder="1" applyAlignment="1">
      <alignment horizontal="center" vertical="center" wrapText="1"/>
    </xf>
    <xf numFmtId="0" fontId="57" fillId="0" borderId="25" xfId="0" applyFont="1" applyBorder="1" applyAlignment="1">
      <alignment horizontal="center" vertical="center" wrapText="1"/>
    </xf>
    <xf numFmtId="0" fontId="59" fillId="0" borderId="70" xfId="0" applyFont="1" applyBorder="1" applyAlignment="1">
      <alignment horizontal="left" vertical="center" wrapText="1"/>
    </xf>
    <xf numFmtId="0" fontId="59" fillId="0" borderId="71" xfId="0" applyFont="1" applyBorder="1" applyAlignment="1">
      <alignment horizontal="left" vertical="center" wrapText="1"/>
    </xf>
    <xf numFmtId="0" fontId="59" fillId="0" borderId="25" xfId="0" applyFont="1" applyBorder="1" applyAlignment="1">
      <alignment horizontal="center" vertical="center" wrapText="1"/>
    </xf>
    <xf numFmtId="0" fontId="58" fillId="25" borderId="25" xfId="0" applyFont="1" applyFill="1" applyBorder="1" applyAlignment="1">
      <alignment horizontal="left" vertical="center" wrapText="1"/>
    </xf>
    <xf numFmtId="0" fontId="60" fillId="25" borderId="25" xfId="0" applyFont="1" applyFill="1" applyBorder="1" applyAlignment="1">
      <alignment horizontal="left" vertical="center" wrapText="1"/>
    </xf>
    <xf numFmtId="0" fontId="60" fillId="0" borderId="25" xfId="0" applyFont="1" applyBorder="1" applyAlignment="1">
      <alignment horizontal="left" vertical="center" wrapText="1"/>
    </xf>
    <xf numFmtId="0" fontId="60" fillId="0" borderId="24" xfId="0" applyFont="1" applyBorder="1" applyAlignment="1">
      <alignment horizontal="left" vertical="center" wrapText="1"/>
    </xf>
    <xf numFmtId="0" fontId="59" fillId="0" borderId="25" xfId="0" applyFont="1" applyBorder="1" applyAlignment="1">
      <alignment horizontal="left" vertical="center" wrapText="1"/>
    </xf>
    <xf numFmtId="0" fontId="59" fillId="0" borderId="24" xfId="0" applyFont="1" applyBorder="1" applyAlignment="1">
      <alignment horizontal="left" vertical="center" wrapText="1"/>
    </xf>
    <xf numFmtId="0" fontId="57" fillId="0" borderId="0" xfId="0" applyFont="1" applyAlignment="1">
      <alignment horizontal="left" wrapText="1"/>
    </xf>
    <xf numFmtId="0" fontId="57" fillId="0" borderId="0" xfId="0" applyFont="1" applyAlignment="1">
      <alignment horizontal="left" vertical="center"/>
    </xf>
    <xf numFmtId="0" fontId="57" fillId="0" borderId="15" xfId="0" applyFont="1" applyBorder="1" applyAlignment="1">
      <alignment horizontal="left"/>
    </xf>
    <xf numFmtId="0" fontId="57" fillId="0" borderId="15" xfId="0" applyFont="1" applyBorder="1" applyAlignment="1">
      <alignment horizontal="left" wrapText="1"/>
    </xf>
    <xf numFmtId="0" fontId="57" fillId="0" borderId="15" xfId="0" applyFont="1" applyBorder="1" applyAlignment="1">
      <alignment horizontal="left" vertical="center"/>
    </xf>
    <xf numFmtId="0" fontId="57" fillId="0" borderId="4" xfId="0" applyFont="1" applyBorder="1" applyAlignment="1">
      <alignment horizontal="left"/>
    </xf>
    <xf numFmtId="0" fontId="0" fillId="0" borderId="31" xfId="0" applyBorder="1" applyAlignment="1">
      <alignment horizontal="center" vertical="center"/>
    </xf>
    <xf numFmtId="0" fontId="0" fillId="0" borderId="31" xfId="0" applyBorder="1" applyAlignment="1">
      <alignment horizontal="center" vertical="center" wrapText="1"/>
    </xf>
    <xf numFmtId="0" fontId="3" fillId="0" borderId="52" xfId="0" applyFont="1" applyBorder="1" applyAlignment="1">
      <alignment horizontal="left" vertical="center" wrapText="1"/>
    </xf>
    <xf numFmtId="0" fontId="4" fillId="0" borderId="52" xfId="0" applyFont="1" applyBorder="1" applyAlignment="1">
      <alignment horizontal="left" vertical="center" wrapText="1"/>
    </xf>
    <xf numFmtId="0" fontId="2" fillId="0" borderId="52" xfId="0" applyFont="1" applyBorder="1" applyAlignment="1">
      <alignment horizontal="left" vertical="center" wrapText="1"/>
    </xf>
    <xf numFmtId="0" fontId="2" fillId="0" borderId="52" xfId="0" applyFont="1" applyBorder="1" applyAlignment="1">
      <alignment horizontal="left" vertical="center" textRotation="90" wrapText="1"/>
    </xf>
    <xf numFmtId="0" fontId="2" fillId="2" borderId="52" xfId="0" applyFont="1" applyFill="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87" xfId="0" applyFont="1" applyBorder="1" applyAlignment="1">
      <alignment horizontal="left" vertical="center" wrapText="1"/>
    </xf>
    <xf numFmtId="0" fontId="5" fillId="3" borderId="34" xfId="0" applyFont="1" applyFill="1" applyBorder="1" applyAlignment="1">
      <alignment horizontal="center" vertical="center" wrapText="1"/>
    </xf>
    <xf numFmtId="0" fontId="5" fillId="3" borderId="34" xfId="0" applyFont="1" applyFill="1" applyBorder="1" applyAlignment="1">
      <alignment horizontal="center" vertical="center" textRotation="90" wrapText="1"/>
    </xf>
    <xf numFmtId="0" fontId="5" fillId="3" borderId="89" xfId="0" applyFont="1" applyFill="1" applyBorder="1" applyAlignment="1">
      <alignment horizontal="center" vertical="center" wrapText="1"/>
    </xf>
    <xf numFmtId="0" fontId="0" fillId="0" borderId="46" xfId="0" applyBorder="1" applyAlignment="1">
      <alignment horizontal="left" vertical="center" wrapText="1"/>
    </xf>
    <xf numFmtId="0" fontId="0" fillId="0" borderId="52" xfId="0" applyBorder="1" applyAlignment="1">
      <alignment horizontal="center" vertical="center" wrapText="1"/>
    </xf>
    <xf numFmtId="0" fontId="23" fillId="0" borderId="87" xfId="0" applyFont="1" applyBorder="1" applyAlignment="1">
      <alignment horizontal="left" vertical="center" wrapText="1"/>
    </xf>
    <xf numFmtId="0" fontId="0" fillId="0" borderId="52" xfId="0" applyBorder="1" applyAlignment="1">
      <alignment horizontal="left" vertical="center" wrapText="1"/>
    </xf>
    <xf numFmtId="0" fontId="0" fillId="0" borderId="52" xfId="0" applyBorder="1" applyAlignment="1">
      <alignment horizontal="left" vertical="center" textRotation="90" wrapText="1"/>
    </xf>
    <xf numFmtId="0" fontId="0" fillId="0" borderId="87" xfId="0" applyBorder="1" applyAlignment="1">
      <alignment horizontal="left" vertical="center" wrapText="1"/>
    </xf>
    <xf numFmtId="0" fontId="18" fillId="0" borderId="52" xfId="3" applyBorder="1" applyAlignment="1">
      <alignment vertical="center" wrapText="1"/>
    </xf>
    <xf numFmtId="0" fontId="18" fillId="0" borderId="54" xfId="3" applyBorder="1" applyAlignment="1">
      <alignment vertical="center" wrapText="1"/>
    </xf>
    <xf numFmtId="0" fontId="46" fillId="3" borderId="34" xfId="0" applyFont="1" applyFill="1" applyBorder="1" applyAlignment="1">
      <alignment horizontal="center" vertical="center"/>
    </xf>
    <xf numFmtId="0" fontId="46" fillId="3" borderId="34" xfId="0" applyFont="1" applyFill="1" applyBorder="1" applyAlignment="1">
      <alignment horizontal="center" vertical="center" textRotation="90"/>
    </xf>
    <xf numFmtId="0" fontId="46" fillId="3" borderId="34" xfId="0" applyFont="1" applyFill="1" applyBorder="1" applyAlignment="1">
      <alignment horizontal="left" vertical="center" textRotation="90"/>
    </xf>
    <xf numFmtId="0" fontId="46" fillId="3" borderId="35" xfId="0" applyFont="1" applyFill="1" applyBorder="1" applyAlignment="1">
      <alignment horizontal="center" vertical="center"/>
    </xf>
    <xf numFmtId="0" fontId="65" fillId="26" borderId="76" xfId="0" applyFont="1" applyFill="1" applyBorder="1" applyAlignment="1">
      <alignment horizontal="center" vertical="center" wrapText="1"/>
    </xf>
    <xf numFmtId="0" fontId="65" fillId="26" borderId="95" xfId="0" applyFont="1" applyFill="1" applyBorder="1" applyAlignment="1">
      <alignment horizontal="center" vertical="center" wrapText="1"/>
    </xf>
    <xf numFmtId="0" fontId="66" fillId="0" borderId="97" xfId="0" applyFont="1" applyBorder="1" applyAlignment="1">
      <alignment vertical="center" wrapText="1"/>
    </xf>
    <xf numFmtId="0" fontId="66" fillId="0" borderId="95" xfId="0" applyFont="1" applyBorder="1" applyAlignment="1">
      <alignment vertical="center" wrapText="1"/>
    </xf>
    <xf numFmtId="0" fontId="68" fillId="0" borderId="99" xfId="0" applyFont="1" applyBorder="1" applyAlignment="1">
      <alignment vertical="center" wrapText="1"/>
    </xf>
    <xf numFmtId="0" fontId="68" fillId="0" borderId="100" xfId="0" applyFont="1" applyBorder="1" applyAlignment="1">
      <alignment vertical="center" wrapText="1"/>
    </xf>
    <xf numFmtId="0" fontId="65" fillId="26" borderId="97" xfId="0" applyFont="1" applyFill="1" applyBorder="1" applyAlignment="1">
      <alignment horizontal="center" vertical="center" textRotation="90" wrapText="1"/>
    </xf>
    <xf numFmtId="0" fontId="65" fillId="26" borderId="97" xfId="0" applyFont="1" applyFill="1" applyBorder="1" applyAlignment="1">
      <alignment horizontal="center" vertical="center" wrapText="1"/>
    </xf>
    <xf numFmtId="0" fontId="66" fillId="0" borderId="97" xfId="0" applyFont="1" applyBorder="1" applyAlignment="1">
      <alignment vertical="center" textRotation="90" wrapText="1"/>
    </xf>
    <xf numFmtId="0" fontId="66" fillId="0" borderId="97" xfId="0" applyFont="1" applyBorder="1" applyAlignment="1">
      <alignment vertical="center"/>
    </xf>
    <xf numFmtId="0" fontId="66" fillId="0" borderId="95" xfId="0" applyFont="1" applyBorder="1" applyAlignment="1">
      <alignment vertical="center" textRotation="90" wrapText="1"/>
    </xf>
    <xf numFmtId="0" fontId="69" fillId="0" borderId="97" xfId="0" applyFont="1" applyBorder="1" applyAlignment="1">
      <alignment vertical="center" wrapText="1"/>
    </xf>
    <xf numFmtId="0" fontId="65" fillId="26" borderId="99" xfId="0" applyFont="1" applyFill="1" applyBorder="1" applyAlignment="1">
      <alignment horizontal="center" vertical="center" wrapText="1"/>
    </xf>
    <xf numFmtId="0" fontId="66" fillId="0" borderId="99" xfId="0" applyFont="1" applyBorder="1" applyAlignment="1">
      <alignment vertical="center" wrapText="1"/>
    </xf>
    <xf numFmtId="0" fontId="66" fillId="0" borderId="100" xfId="0" applyFont="1" applyBorder="1" applyAlignment="1">
      <alignment vertical="center" wrapText="1"/>
    </xf>
    <xf numFmtId="0" fontId="0" fillId="0" borderId="1" xfId="0" applyBorder="1" applyAlignment="1">
      <alignment horizontal="center"/>
    </xf>
    <xf numFmtId="0" fontId="0" fillId="0" borderId="1" xfId="0" applyBorder="1" applyAlignment="1">
      <alignment horizontal="center" vertical="center" textRotation="90" wrapText="1"/>
    </xf>
    <xf numFmtId="0" fontId="0" fillId="0" borderId="2" xfId="0" applyBorder="1" applyAlignment="1">
      <alignment horizontal="center" vertical="center" wrapText="1"/>
    </xf>
    <xf numFmtId="0" fontId="0" fillId="0" borderId="1" xfId="0" applyBorder="1" applyAlignment="1">
      <alignment horizontal="center" vertical="center" textRotation="90"/>
    </xf>
    <xf numFmtId="0" fontId="0" fillId="0" borderId="2" xfId="0" applyBorder="1" applyAlignment="1">
      <alignment horizontal="center" vertical="center" textRotation="90" wrapText="1"/>
    </xf>
    <xf numFmtId="0" fontId="0" fillId="0" borderId="14" xfId="0" applyBorder="1" applyAlignment="1">
      <alignment horizontal="left" vertical="center" wrapText="1"/>
    </xf>
    <xf numFmtId="0" fontId="0" fillId="0" borderId="48" xfId="0" applyBorder="1" applyAlignment="1">
      <alignment horizontal="left" vertical="center" wrapText="1"/>
    </xf>
    <xf numFmtId="0" fontId="21" fillId="29" borderId="0" xfId="0" applyFont="1" applyFill="1" applyAlignment="1">
      <alignment horizontal="center"/>
    </xf>
    <xf numFmtId="0" fontId="46" fillId="3" borderId="2" xfId="0" applyFont="1" applyFill="1" applyBorder="1" applyAlignment="1">
      <alignment horizontal="center" vertical="center" textRotation="90" wrapText="1"/>
    </xf>
    <xf numFmtId="0" fontId="46" fillId="3" borderId="10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left" vertical="center" wrapText="1"/>
    </xf>
    <xf numFmtId="0" fontId="0" fillId="0" borderId="2" xfId="0" applyBorder="1" applyAlignment="1">
      <alignment vertical="center" wrapText="1"/>
    </xf>
    <xf numFmtId="0" fontId="0" fillId="0" borderId="48" xfId="0" applyBorder="1" applyAlignment="1">
      <alignment vertical="center" wrapText="1"/>
    </xf>
    <xf numFmtId="0" fontId="0" fillId="0" borderId="103" xfId="0" applyBorder="1" applyAlignment="1">
      <alignment vertical="center" wrapText="1"/>
    </xf>
    <xf numFmtId="0" fontId="0" fillId="0" borderId="3" xfId="0" applyBorder="1" applyAlignment="1">
      <alignment vertical="center" wrapText="1"/>
    </xf>
    <xf numFmtId="0" fontId="0" fillId="0" borderId="37" xfId="0"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104" xfId="0" applyBorder="1" applyAlignment="1">
      <alignment vertical="center" wrapText="1"/>
    </xf>
    <xf numFmtId="0" fontId="0" fillId="0" borderId="39"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textRotation="90" wrapText="1"/>
    </xf>
    <xf numFmtId="0" fontId="0" fillId="0" borderId="102" xfId="0" applyBorder="1" applyAlignment="1">
      <alignment horizontal="center" vertical="center" wrapText="1"/>
    </xf>
    <xf numFmtId="0" fontId="0" fillId="0" borderId="1" xfId="0" applyBorder="1" applyAlignment="1">
      <alignment horizontal="center" vertical="center"/>
    </xf>
    <xf numFmtId="0" fontId="0" fillId="0" borderId="32" xfId="0"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wrapText="1"/>
    </xf>
    <xf numFmtId="0" fontId="0" fillId="0" borderId="9" xfId="0" applyBorder="1" applyAlignment="1">
      <alignment horizontal="left" vertical="center" wrapText="1"/>
    </xf>
    <xf numFmtId="0" fontId="0" fillId="0" borderId="103" xfId="0" applyBorder="1" applyAlignment="1">
      <alignment horizontal="center" vertical="center" wrapText="1"/>
    </xf>
    <xf numFmtId="0" fontId="5" fillId="3" borderId="1" xfId="0" applyFont="1" applyFill="1" applyBorder="1" applyAlignment="1">
      <alignment horizontal="left" vertical="center" textRotation="90" wrapText="1"/>
    </xf>
    <xf numFmtId="0" fontId="5" fillId="3" borderId="1" xfId="0" applyFont="1" applyFill="1" applyBorder="1" applyAlignment="1">
      <alignment horizontal="center" vertical="center" textRotation="90"/>
    </xf>
    <xf numFmtId="0" fontId="5" fillId="0" borderId="1" xfId="0" applyFont="1" applyBorder="1" applyAlignment="1">
      <alignment horizontal="center" vertical="center" wrapText="1"/>
    </xf>
    <xf numFmtId="0" fontId="5" fillId="0" borderId="32" xfId="0" applyFont="1" applyBorder="1" applyAlignment="1">
      <alignment horizontal="center" vertical="center" wrapText="1"/>
    </xf>
    <xf numFmtId="0" fontId="70" fillId="0" borderId="1" xfId="0" applyFont="1" applyBorder="1" applyAlignment="1">
      <alignment horizontal="center" vertical="center" wrapText="1"/>
    </xf>
    <xf numFmtId="0" fontId="70" fillId="5" borderId="1" xfId="0" applyFont="1" applyFill="1" applyBorder="1" applyAlignment="1">
      <alignment vertical="center" textRotation="90" wrapText="1"/>
    </xf>
    <xf numFmtId="0" fontId="70" fillId="5" borderId="1" xfId="0" applyFont="1" applyFill="1" applyBorder="1" applyAlignment="1">
      <alignment horizontal="center" vertical="center" wrapText="1"/>
    </xf>
    <xf numFmtId="0" fontId="70" fillId="5" borderId="1" xfId="0" applyFont="1" applyFill="1" applyBorder="1" applyAlignment="1">
      <alignment horizontal="center" vertical="center" textRotation="90" wrapText="1"/>
    </xf>
    <xf numFmtId="0" fontId="0" fillId="30" borderId="1" xfId="0" applyFill="1" applyBorder="1" applyAlignment="1">
      <alignment vertical="center" textRotation="90" wrapText="1"/>
    </xf>
    <xf numFmtId="9" fontId="70" fillId="5" borderId="1" xfId="0" applyNumberFormat="1" applyFont="1" applyFill="1" applyBorder="1" applyAlignment="1">
      <alignment horizontal="center" vertical="center"/>
    </xf>
    <xf numFmtId="0" fontId="71" fillId="31" borderId="32" xfId="0" applyFont="1" applyFill="1" applyBorder="1" applyAlignment="1">
      <alignment horizontal="center" vertical="center" wrapText="1"/>
    </xf>
    <xf numFmtId="9" fontId="0" fillId="0" borderId="1" xfId="5" applyFont="1" applyBorder="1" applyAlignment="1">
      <alignment horizontal="center" vertical="center"/>
    </xf>
    <xf numFmtId="0" fontId="18" fillId="0" borderId="1" xfId="3" applyBorder="1" applyAlignment="1">
      <alignment wrapText="1"/>
    </xf>
    <xf numFmtId="0" fontId="0" fillId="0" borderId="1" xfId="0" applyBorder="1" applyAlignment="1">
      <alignment vertical="center" textRotation="90" wrapText="1"/>
    </xf>
    <xf numFmtId="9" fontId="49" fillId="31" borderId="2" xfId="5" applyFont="1" applyFill="1" applyBorder="1" applyAlignment="1">
      <alignment horizontal="center" vertical="center"/>
    </xf>
    <xf numFmtId="0" fontId="49" fillId="31" borderId="9" xfId="0" applyFont="1" applyFill="1" applyBorder="1" applyAlignment="1">
      <alignment horizontal="center" vertical="center" wrapText="1"/>
    </xf>
    <xf numFmtId="0" fontId="0" fillId="0" borderId="2" xfId="0" applyBorder="1" applyAlignment="1">
      <alignment vertical="center" textRotation="90" wrapText="1"/>
    </xf>
    <xf numFmtId="0" fontId="0" fillId="0" borderId="14" xfId="0" applyBorder="1" applyAlignment="1">
      <alignment horizontal="center"/>
    </xf>
    <xf numFmtId="0" fontId="0" fillId="0" borderId="32" xfId="0" applyBorder="1" applyAlignment="1">
      <alignment horizontal="center"/>
    </xf>
    <xf numFmtId="0" fontId="0" fillId="30" borderId="1" xfId="0" applyFill="1" applyBorder="1" applyAlignment="1">
      <alignment horizontal="center" vertical="center" textRotation="90" wrapText="1"/>
    </xf>
    <xf numFmtId="9" fontId="0" fillId="31" borderId="2" xfId="0" applyNumberFormat="1" applyFill="1" applyBorder="1" applyAlignment="1">
      <alignment horizontal="center" vertical="center" wrapText="1"/>
    </xf>
    <xf numFmtId="0" fontId="0" fillId="31" borderId="9" xfId="0" applyFill="1" applyBorder="1" applyAlignment="1">
      <alignment horizontal="center" vertical="center" wrapText="1"/>
    </xf>
    <xf numFmtId="9" fontId="49" fillId="31" borderId="1" xfId="5" applyFont="1" applyFill="1" applyBorder="1" applyAlignment="1">
      <alignment horizontal="center" vertical="center" wrapText="1"/>
    </xf>
    <xf numFmtId="0" fontId="49" fillId="31" borderId="32" xfId="0" applyFont="1" applyFill="1" applyBorder="1" applyAlignment="1">
      <alignment vertical="center" wrapText="1"/>
    </xf>
    <xf numFmtId="0" fontId="33" fillId="0" borderId="2" xfId="0" applyFont="1" applyBorder="1" applyAlignment="1">
      <alignment horizontal="center" vertical="center" textRotation="90" wrapText="1"/>
    </xf>
    <xf numFmtId="0" fontId="0" fillId="30" borderId="2" xfId="0" applyFill="1" applyBorder="1" applyAlignment="1">
      <alignment horizontal="center" vertical="center" textRotation="90" wrapText="1"/>
    </xf>
    <xf numFmtId="9" fontId="49" fillId="31" borderId="1" xfId="5" applyFont="1" applyFill="1" applyBorder="1" applyAlignment="1">
      <alignment horizontal="center" vertical="center"/>
    </xf>
    <xf numFmtId="0" fontId="0" fillId="31" borderId="0" xfId="0" applyFill="1"/>
    <xf numFmtId="9" fontId="15" fillId="31" borderId="1" xfId="0" applyNumberFormat="1" applyFont="1" applyFill="1" applyBorder="1" applyAlignment="1">
      <alignment horizontal="center" vertical="center"/>
    </xf>
    <xf numFmtId="0" fontId="15" fillId="31" borderId="32"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17" fillId="0" borderId="1" xfId="0" applyFont="1" applyBorder="1" applyAlignment="1">
      <alignment horizontal="center" vertical="center" textRotation="90"/>
    </xf>
    <xf numFmtId="0" fontId="0" fillId="0" borderId="2" xfId="0" applyBorder="1" applyAlignment="1">
      <alignment horizontal="center" vertical="center" textRotation="90"/>
    </xf>
    <xf numFmtId="0" fontId="0" fillId="0" borderId="4" xfId="0" applyBorder="1" applyAlignment="1">
      <alignment horizontal="center" vertical="center" textRotation="90"/>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5" fillId="3" borderId="1" xfId="0" applyFont="1" applyFill="1" applyBorder="1" applyAlignment="1">
      <alignment horizontal="center" vertical="center" wrapText="1"/>
    </xf>
    <xf numFmtId="0" fontId="0" fillId="0" borderId="1" xfId="0" applyBorder="1" applyAlignment="1">
      <alignment horizontal="center"/>
    </xf>
    <xf numFmtId="0" fontId="3" fillId="0" borderId="1" xfId="0" applyFont="1" applyBorder="1" applyAlignment="1">
      <alignment horizontal="left" vertical="center" textRotation="90" wrapText="1"/>
    </xf>
    <xf numFmtId="0" fontId="24" fillId="5" borderId="17"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5" fillId="9" borderId="13" xfId="0" applyFont="1" applyFill="1" applyBorder="1" applyAlignment="1">
      <alignment horizontal="center" vertical="center" wrapText="1"/>
    </xf>
    <xf numFmtId="0" fontId="25" fillId="9" borderId="3" xfId="0" applyFont="1" applyFill="1" applyBorder="1" applyAlignment="1">
      <alignment horizontal="center" vertical="center" wrapText="1"/>
    </xf>
    <xf numFmtId="0" fontId="25" fillId="9" borderId="20" xfId="0" applyFont="1" applyFill="1" applyBorder="1" applyAlignment="1">
      <alignment horizontal="center" vertical="center" wrapText="1"/>
    </xf>
    <xf numFmtId="0" fontId="25" fillId="9" borderId="21" xfId="0" applyFont="1" applyFill="1" applyBorder="1" applyAlignment="1">
      <alignment horizontal="center" vertical="center" wrapText="1"/>
    </xf>
    <xf numFmtId="0" fontId="26" fillId="0" borderId="22" xfId="0" applyFont="1" applyBorder="1" applyAlignment="1">
      <alignment horizontal="center" vertical="center" textRotation="90" wrapText="1"/>
    </xf>
    <xf numFmtId="0" fontId="26" fillId="0" borderId="23" xfId="0" applyFont="1" applyBorder="1" applyAlignment="1">
      <alignment horizontal="center" vertical="center" textRotation="90" wrapText="1"/>
    </xf>
    <xf numFmtId="0" fontId="26" fillId="0" borderId="6" xfId="0" applyFont="1" applyBorder="1" applyAlignment="1">
      <alignment horizontal="center" vertical="center" textRotation="90" wrapText="1"/>
    </xf>
    <xf numFmtId="0" fontId="26" fillId="0" borderId="26" xfId="0" applyFont="1" applyBorder="1" applyAlignment="1">
      <alignment horizontal="center" vertical="center" textRotation="90" wrapText="1"/>
    </xf>
    <xf numFmtId="0" fontId="26" fillId="0" borderId="27" xfId="0" applyFont="1" applyBorder="1" applyAlignment="1">
      <alignment horizontal="center" vertical="center" textRotation="90" wrapText="1"/>
    </xf>
    <xf numFmtId="0" fontId="26" fillId="0" borderId="28"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26" fillId="0" borderId="9"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0" borderId="13" xfId="0" applyFont="1" applyBorder="1" applyAlignment="1">
      <alignment horizontal="center" vertical="center" textRotation="90" wrapText="1"/>
    </xf>
    <xf numFmtId="0" fontId="26" fillId="0" borderId="14" xfId="0" applyFont="1" applyBorder="1" applyAlignment="1">
      <alignment horizontal="center" vertical="center" textRotation="90" wrapText="1"/>
    </xf>
    <xf numFmtId="0" fontId="26" fillId="0" borderId="16" xfId="0" applyFont="1" applyBorder="1" applyAlignment="1">
      <alignment horizontal="center" vertical="center" textRotation="90" wrapText="1"/>
    </xf>
    <xf numFmtId="0" fontId="0" fillId="0" borderId="2"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4" xfId="0" applyBorder="1" applyAlignment="1">
      <alignment horizontal="left" vertical="center" textRotation="90"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3" fillId="0" borderId="1" xfId="0" applyFont="1" applyBorder="1" applyAlignment="1">
      <alignment horizontal="left" vertical="center" wrapText="1"/>
    </xf>
    <xf numFmtId="0" fontId="0" fillId="0" borderId="1" xfId="0" applyBorder="1" applyAlignment="1">
      <alignment horizontal="left" vertical="center" textRotation="90" wrapText="1"/>
    </xf>
    <xf numFmtId="0" fontId="21" fillId="0" borderId="3" xfId="0" applyFont="1" applyBorder="1" applyAlignment="1">
      <alignment horizontal="left"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5" fillId="8" borderId="6" xfId="0" applyFont="1" applyFill="1" applyBorder="1" applyAlignment="1">
      <alignment horizontal="center" vertical="center" wrapText="1"/>
    </xf>
    <xf numFmtId="0" fontId="5" fillId="8"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0" borderId="9" xfId="0" applyBorder="1" applyAlignment="1">
      <alignment horizontal="left" vertical="center" textRotation="90" wrapText="1"/>
    </xf>
    <xf numFmtId="0" fontId="0" fillId="0" borderId="10" xfId="0" applyBorder="1" applyAlignment="1">
      <alignment horizontal="left" vertical="center" textRotation="90" wrapText="1"/>
    </xf>
    <xf numFmtId="0" fontId="0" fillId="0" borderId="11" xfId="0" applyBorder="1" applyAlignment="1">
      <alignment horizontal="left" vertical="center" textRotation="90" wrapText="1"/>
    </xf>
    <xf numFmtId="0" fontId="0" fillId="0" borderId="12" xfId="0" applyBorder="1" applyAlignment="1">
      <alignment horizontal="left" vertical="center" textRotation="90" wrapText="1"/>
    </xf>
    <xf numFmtId="0" fontId="0" fillId="0" borderId="0" xfId="0" applyAlignment="1">
      <alignment horizontal="left" vertical="center" textRotation="90" wrapText="1"/>
    </xf>
    <xf numFmtId="0" fontId="0" fillId="0" borderId="13" xfId="0" applyBorder="1" applyAlignment="1">
      <alignment horizontal="left" vertical="center" textRotation="90" wrapText="1"/>
    </xf>
    <xf numFmtId="0" fontId="0" fillId="0" borderId="14" xfId="0" applyBorder="1" applyAlignment="1">
      <alignment horizontal="left" vertical="center" textRotation="90" wrapText="1"/>
    </xf>
    <xf numFmtId="0" fontId="0" fillId="0" borderId="15" xfId="0" applyBorder="1" applyAlignment="1">
      <alignment horizontal="left" vertical="center" textRotation="90" wrapText="1"/>
    </xf>
    <xf numFmtId="0" fontId="0" fillId="0" borderId="16" xfId="0" applyBorder="1" applyAlignment="1">
      <alignment horizontal="left" vertical="center" textRotation="90" wrapText="1"/>
    </xf>
    <xf numFmtId="0" fontId="21" fillId="0" borderId="1" xfId="0" applyFont="1" applyBorder="1" applyAlignment="1">
      <alignment horizontal="left" vertical="center" wrapText="1"/>
    </xf>
    <xf numFmtId="0" fontId="0" fillId="0" borderId="1" xfId="0" applyBorder="1" applyAlignment="1">
      <alignment horizontal="left" vertical="center" wrapText="1"/>
    </xf>
    <xf numFmtId="0" fontId="5" fillId="3" borderId="30" xfId="0" applyFont="1" applyFill="1" applyBorder="1" applyAlignment="1">
      <alignment horizontal="center" vertical="center" wrapText="1"/>
    </xf>
    <xf numFmtId="0" fontId="0" fillId="0" borderId="30" xfId="0" applyBorder="1" applyAlignment="1">
      <alignment horizontal="center"/>
    </xf>
    <xf numFmtId="0" fontId="0" fillId="0" borderId="1" xfId="0" applyBorder="1" applyAlignment="1">
      <alignment horizontal="center" vertical="center" textRotation="90"/>
    </xf>
    <xf numFmtId="0" fontId="5" fillId="2" borderId="2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0" fillId="5" borderId="3" xfId="0" applyFill="1" applyBorder="1" applyAlignment="1">
      <alignment horizontal="center" vertical="center" textRotation="90" wrapText="1"/>
    </xf>
    <xf numFmtId="0" fontId="0" fillId="5" borderId="4" xfId="0" applyFill="1" applyBorder="1" applyAlignment="1">
      <alignment horizontal="center" vertical="center" textRotation="90" wrapText="1"/>
    </xf>
    <xf numFmtId="0" fontId="0" fillId="0" borderId="2" xfId="0" applyBorder="1" applyAlignment="1">
      <alignment horizontal="center" vertical="center"/>
    </xf>
    <xf numFmtId="0" fontId="0" fillId="0" borderId="4" xfId="0" applyBorder="1" applyAlignment="1">
      <alignment horizontal="center" vertical="center"/>
    </xf>
    <xf numFmtId="0" fontId="23" fillId="5" borderId="2"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0" fillId="5" borderId="2" xfId="0" applyFill="1" applyBorder="1" applyAlignment="1">
      <alignment horizontal="center" vertical="center" textRotation="90" wrapText="1"/>
    </xf>
    <xf numFmtId="0" fontId="0" fillId="5" borderId="2" xfId="0" applyFill="1" applyBorder="1" applyAlignment="1">
      <alignment horizontal="center" vertical="center" textRotation="90"/>
    </xf>
    <xf numFmtId="0" fontId="0" fillId="5" borderId="4" xfId="0" applyFill="1" applyBorder="1" applyAlignment="1">
      <alignment horizontal="center" vertical="center" textRotation="90"/>
    </xf>
    <xf numFmtId="0" fontId="0" fillId="0" borderId="2" xfId="0" applyBorder="1" applyAlignment="1">
      <alignment horizontal="center" vertical="center" textRotation="90" wrapText="1"/>
    </xf>
    <xf numFmtId="0" fontId="0" fillId="0" borderId="4" xfId="0" applyBorder="1" applyAlignment="1">
      <alignment horizontal="center" vertical="center" textRotation="90" wrapText="1"/>
    </xf>
    <xf numFmtId="0" fontId="35" fillId="2" borderId="29" xfId="0" applyFont="1" applyFill="1" applyBorder="1" applyAlignment="1">
      <alignment horizontal="center" vertical="center" wrapText="1"/>
    </xf>
    <xf numFmtId="0" fontId="5" fillId="9" borderId="38" xfId="0" applyFont="1" applyFill="1" applyBorder="1" applyAlignment="1">
      <alignment horizontal="center" vertical="center" wrapText="1"/>
    </xf>
    <xf numFmtId="0" fontId="5" fillId="9" borderId="3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2" xfId="0" applyFont="1" applyFill="1" applyBorder="1" applyAlignment="1">
      <alignment horizontal="center" vertical="center" textRotation="90" wrapText="1"/>
    </xf>
    <xf numFmtId="0" fontId="5" fillId="9" borderId="3" xfId="0" applyFont="1" applyFill="1" applyBorder="1" applyAlignment="1">
      <alignment horizontal="center" vertical="center" textRotation="90" wrapText="1"/>
    </xf>
    <xf numFmtId="0" fontId="5" fillId="9" borderId="4" xfId="0" applyFont="1" applyFill="1" applyBorder="1" applyAlignment="1">
      <alignment horizontal="center" vertical="center" textRotation="90" wrapText="1"/>
    </xf>
    <xf numFmtId="0" fontId="5" fillId="17" borderId="11" xfId="0" applyFont="1" applyFill="1" applyBorder="1" applyAlignment="1">
      <alignment horizontal="center" vertical="center" wrapText="1"/>
    </xf>
    <xf numFmtId="0" fontId="5" fillId="17" borderId="16" xfId="0" applyFont="1" applyFill="1" applyBorder="1" applyAlignment="1">
      <alignment horizontal="center" vertical="center" wrapText="1"/>
    </xf>
    <xf numFmtId="0" fontId="5" fillId="17" borderId="2" xfId="0" applyFont="1" applyFill="1" applyBorder="1" applyAlignment="1">
      <alignment horizontal="center" vertical="center" textRotation="90" wrapText="1"/>
    </xf>
    <xf numFmtId="0" fontId="5" fillId="17" borderId="4" xfId="0" applyFont="1" applyFill="1" applyBorder="1" applyAlignment="1">
      <alignment horizontal="center" vertical="center" textRotation="90" wrapText="1"/>
    </xf>
    <xf numFmtId="0" fontId="43" fillId="24" borderId="32" xfId="0" applyFont="1" applyFill="1" applyBorder="1" applyAlignment="1">
      <alignment horizontal="center" vertical="center" wrapText="1"/>
    </xf>
    <xf numFmtId="0" fontId="43" fillId="24" borderId="5" xfId="0" applyFont="1" applyFill="1" applyBorder="1" applyAlignment="1">
      <alignment horizontal="center" vertical="center" wrapText="1"/>
    </xf>
    <xf numFmtId="0" fontId="13" fillId="0" borderId="1" xfId="0" applyFont="1" applyBorder="1" applyAlignment="1">
      <alignment horizontal="center" vertical="center" textRotation="90" wrapText="1"/>
    </xf>
    <xf numFmtId="0" fontId="13" fillId="0" borderId="0" xfId="0" applyFont="1" applyAlignment="1">
      <alignment horizontal="left" vertical="center" wrapText="1"/>
    </xf>
    <xf numFmtId="0" fontId="0" fillId="0" borderId="0" xfId="0" applyAlignment="1">
      <alignment horizontal="left"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24" borderId="9" xfId="0" applyFont="1" applyFill="1" applyBorder="1" applyAlignment="1">
      <alignment horizontal="center" vertical="center"/>
    </xf>
    <xf numFmtId="0" fontId="21" fillId="24" borderId="10" xfId="0" applyFont="1" applyFill="1" applyBorder="1" applyAlignment="1">
      <alignment horizontal="center" vertical="center"/>
    </xf>
    <xf numFmtId="0" fontId="21" fillId="24" borderId="11" xfId="0" applyFont="1" applyFill="1" applyBorder="1" applyAlignment="1">
      <alignment horizontal="center" vertical="center"/>
    </xf>
    <xf numFmtId="0" fontId="21" fillId="24" borderId="12" xfId="0" applyFont="1" applyFill="1" applyBorder="1" applyAlignment="1">
      <alignment horizontal="center" vertical="center"/>
    </xf>
    <xf numFmtId="0" fontId="21" fillId="24" borderId="0" xfId="0" applyFont="1" applyFill="1" applyAlignment="1">
      <alignment horizontal="center" vertical="center"/>
    </xf>
    <xf numFmtId="0" fontId="21" fillId="24" borderId="13" xfId="0" applyFont="1" applyFill="1" applyBorder="1" applyAlignment="1">
      <alignment horizontal="center" vertical="center"/>
    </xf>
    <xf numFmtId="0" fontId="21" fillId="24" borderId="2" xfId="0" applyFont="1" applyFill="1" applyBorder="1" applyAlignment="1">
      <alignment horizontal="center" vertical="center"/>
    </xf>
    <xf numFmtId="0" fontId="21" fillId="24" borderId="3" xfId="0" applyFont="1" applyFill="1" applyBorder="1" applyAlignment="1">
      <alignment horizontal="center" vertical="center"/>
    </xf>
    <xf numFmtId="0" fontId="21" fillId="24" borderId="2" xfId="0" applyFont="1" applyFill="1" applyBorder="1" applyAlignment="1">
      <alignment horizontal="center" vertical="center" wrapText="1"/>
    </xf>
    <xf numFmtId="0" fontId="21" fillId="24" borderId="3" xfId="0" applyFont="1" applyFill="1" applyBorder="1" applyAlignment="1">
      <alignment horizontal="center" vertical="center" wrapText="1"/>
    </xf>
    <xf numFmtId="0" fontId="21" fillId="24" borderId="40" xfId="0" applyFont="1" applyFill="1" applyBorder="1" applyAlignment="1">
      <alignment horizontal="center" vertical="center"/>
    </xf>
    <xf numFmtId="0" fontId="21" fillId="24" borderId="32" xfId="0" applyFont="1" applyFill="1" applyBorder="1" applyAlignment="1">
      <alignment horizontal="center" vertical="center" wrapText="1"/>
    </xf>
    <xf numFmtId="0" fontId="21" fillId="24" borderId="39" xfId="0" applyFont="1" applyFill="1" applyBorder="1" applyAlignment="1">
      <alignment horizontal="center" vertical="center" wrapText="1"/>
    </xf>
    <xf numFmtId="0" fontId="21" fillId="24" borderId="5" xfId="0" applyFont="1" applyFill="1" applyBorder="1" applyAlignment="1">
      <alignment horizontal="center" vertical="center" wrapText="1"/>
    </xf>
    <xf numFmtId="0" fontId="21" fillId="24" borderId="32" xfId="0" applyFont="1" applyFill="1" applyBorder="1" applyAlignment="1">
      <alignment horizontal="center" vertical="center"/>
    </xf>
    <xf numFmtId="0" fontId="21" fillId="24" borderId="39" xfId="0" applyFont="1" applyFill="1" applyBorder="1" applyAlignment="1">
      <alignment horizontal="center" vertical="center"/>
    </xf>
    <xf numFmtId="0" fontId="21" fillId="24" borderId="5" xfId="0" applyFont="1" applyFill="1" applyBorder="1" applyAlignment="1">
      <alignment horizontal="center" vertical="center"/>
    </xf>
    <xf numFmtId="0" fontId="46" fillId="3" borderId="30"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0" fillId="0" borderId="38" xfId="0" applyBorder="1" applyAlignment="1">
      <alignment horizontal="center" vertical="center" textRotation="255"/>
    </xf>
    <xf numFmtId="0" fontId="0" fillId="0" borderId="36" xfId="0" applyBorder="1" applyAlignment="1">
      <alignment horizontal="center" vertical="center" textRotation="255"/>
    </xf>
    <xf numFmtId="0" fontId="0" fillId="0" borderId="7" xfId="0" applyBorder="1" applyAlignment="1">
      <alignment horizontal="center" vertical="center" textRotation="255"/>
    </xf>
    <xf numFmtId="0" fontId="49" fillId="5" borderId="2" xfId="0" applyFont="1" applyFill="1" applyBorder="1" applyAlignment="1">
      <alignment horizontal="center" vertical="center" textRotation="90" wrapText="1"/>
    </xf>
    <xf numFmtId="0" fontId="49" fillId="5" borderId="3" xfId="0" applyFont="1" applyFill="1" applyBorder="1" applyAlignment="1">
      <alignment horizontal="center" vertical="center" textRotation="90" wrapText="1"/>
    </xf>
    <xf numFmtId="0" fontId="49" fillId="5" borderId="4" xfId="0" applyFont="1" applyFill="1" applyBorder="1" applyAlignment="1">
      <alignment horizontal="center" vertical="center" textRotation="90" wrapText="1"/>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9" fillId="0" borderId="49" xfId="0" applyFont="1" applyBorder="1" applyAlignment="1">
      <alignment horizontal="center" vertical="center" textRotation="90" wrapText="1"/>
    </xf>
    <xf numFmtId="0" fontId="49" fillId="0" borderId="36" xfId="0" applyFont="1" applyBorder="1" applyAlignment="1">
      <alignment horizontal="center" vertical="center" textRotation="90" wrapText="1"/>
    </xf>
    <xf numFmtId="0" fontId="49" fillId="0" borderId="7" xfId="0" applyFont="1" applyBorder="1" applyAlignment="1">
      <alignment horizontal="center" vertical="center" textRotation="90" wrapText="1"/>
    </xf>
    <xf numFmtId="0" fontId="49" fillId="0" borderId="50" xfId="0" applyFont="1" applyBorder="1" applyAlignment="1">
      <alignment horizontal="center" vertical="center" textRotation="90" wrapText="1"/>
    </xf>
    <xf numFmtId="0" fontId="49" fillId="0" borderId="3" xfId="0" applyFont="1" applyBorder="1" applyAlignment="1">
      <alignment horizontal="center" vertical="center" textRotation="90" wrapText="1"/>
    </xf>
    <xf numFmtId="0" fontId="49" fillId="0" borderId="4" xfId="0" applyFont="1" applyBorder="1" applyAlignment="1">
      <alignment horizontal="center" vertical="center" textRotation="90" wrapText="1"/>
    </xf>
    <xf numFmtId="0" fontId="49" fillId="5" borderId="50" xfId="0" applyFont="1" applyFill="1" applyBorder="1" applyAlignment="1">
      <alignment horizontal="center" vertical="center" textRotation="90" wrapText="1"/>
    </xf>
    <xf numFmtId="0" fontId="22" fillId="5" borderId="1" xfId="0" applyFont="1" applyFill="1" applyBorder="1" applyAlignment="1">
      <alignment horizontal="center" vertical="center" wrapText="1"/>
    </xf>
    <xf numFmtId="0" fontId="49" fillId="5" borderId="2" xfId="0" applyFont="1" applyFill="1" applyBorder="1" applyAlignment="1">
      <alignment horizontal="left" vertical="center" wrapText="1"/>
    </xf>
    <xf numFmtId="0" fontId="49" fillId="5" borderId="3" xfId="0" applyFont="1" applyFill="1" applyBorder="1" applyAlignment="1">
      <alignment horizontal="left" vertical="center" wrapText="1"/>
    </xf>
    <xf numFmtId="0" fontId="49" fillId="5" borderId="4" xfId="0" applyFont="1" applyFill="1" applyBorder="1" applyAlignment="1">
      <alignment horizontal="left" vertical="center" wrapText="1"/>
    </xf>
    <xf numFmtId="0" fontId="49" fillId="5" borderId="48" xfId="0" applyFont="1" applyFill="1" applyBorder="1" applyAlignment="1">
      <alignment horizontal="left" vertical="center" wrapText="1"/>
    </xf>
    <xf numFmtId="0" fontId="49" fillId="5" borderId="37" xfId="0" applyFont="1" applyFill="1" applyBorder="1" applyAlignment="1">
      <alignment horizontal="left" vertical="center" wrapText="1"/>
    </xf>
    <xf numFmtId="0" fontId="49" fillId="5" borderId="8" xfId="0" applyFont="1" applyFill="1" applyBorder="1" applyAlignment="1">
      <alignment horizontal="left" vertical="center" wrapText="1"/>
    </xf>
    <xf numFmtId="0" fontId="49" fillId="0" borderId="38" xfId="0" applyFont="1" applyBorder="1" applyAlignment="1">
      <alignment horizontal="center" vertical="center" textRotation="90" wrapText="1"/>
    </xf>
    <xf numFmtId="0" fontId="49" fillId="0" borderId="2" xfId="0" applyFont="1" applyBorder="1" applyAlignment="1">
      <alignment horizontal="center" vertical="center" textRotation="90"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49" fillId="0" borderId="1" xfId="0" applyFont="1" applyBorder="1" applyAlignment="1">
      <alignment horizontal="left" vertical="center" wrapText="1"/>
    </xf>
    <xf numFmtId="0" fontId="49" fillId="0" borderId="2" xfId="0" applyFont="1" applyBorder="1" applyAlignment="1">
      <alignment horizontal="center" vertical="center" textRotation="90"/>
    </xf>
    <xf numFmtId="0" fontId="49" fillId="0" borderId="4" xfId="0" applyFont="1" applyBorder="1" applyAlignment="1">
      <alignment horizontal="center" vertical="center" textRotation="90"/>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3" xfId="0" applyFont="1" applyBorder="1" applyAlignment="1">
      <alignment horizontal="center" vertical="center" textRotation="90" wrapText="1"/>
    </xf>
    <xf numFmtId="0" fontId="49" fillId="0" borderId="53" xfId="0" applyFont="1" applyBorder="1" applyAlignment="1">
      <alignment horizontal="center" vertical="center" textRotation="90"/>
    </xf>
    <xf numFmtId="0" fontId="49" fillId="0" borderId="30" xfId="0" applyFont="1" applyBorder="1" applyAlignment="1">
      <alignment horizontal="center" vertical="center" textRotation="90" wrapText="1"/>
    </xf>
    <xf numFmtId="0" fontId="49" fillId="0" borderId="51" xfId="0" applyFont="1" applyBorder="1" applyAlignment="1">
      <alignment horizontal="center" vertical="center" textRotation="90" wrapText="1"/>
    </xf>
    <xf numFmtId="0" fontId="49" fillId="0" borderId="1" xfId="0" applyFont="1" applyBorder="1" applyAlignment="1">
      <alignment horizontal="center" vertical="center" textRotation="90" wrapText="1"/>
    </xf>
    <xf numFmtId="0" fontId="49" fillId="0" borderId="52" xfId="0" applyFont="1" applyBorder="1" applyAlignment="1">
      <alignment horizontal="center" vertical="center" textRotation="90" wrapText="1"/>
    </xf>
    <xf numFmtId="0" fontId="5" fillId="2" borderId="22"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0" fillId="3" borderId="30" xfId="0" applyFont="1" applyFill="1" applyBorder="1" applyAlignment="1">
      <alignment horizontal="center" vertical="center" wrapText="1"/>
    </xf>
    <xf numFmtId="0" fontId="50" fillId="3" borderId="5"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51" fillId="0" borderId="30" xfId="0" applyFont="1" applyBorder="1" applyAlignment="1">
      <alignment horizontal="center" vertical="center" textRotation="90" wrapText="1"/>
    </xf>
    <xf numFmtId="0" fontId="51" fillId="0" borderId="51" xfId="0" applyFont="1" applyBorder="1" applyAlignment="1">
      <alignment horizontal="center" vertical="center" textRotation="90" wrapText="1"/>
    </xf>
    <xf numFmtId="0" fontId="51" fillId="0" borderId="2" xfId="0" applyFont="1" applyBorder="1" applyAlignment="1">
      <alignment horizontal="center" vertical="center" textRotation="90" wrapText="1"/>
    </xf>
    <xf numFmtId="0" fontId="51" fillId="0" borderId="3" xfId="0" applyFont="1" applyBorder="1" applyAlignment="1">
      <alignment horizontal="center" vertical="center" textRotation="90" wrapText="1"/>
    </xf>
    <xf numFmtId="0" fontId="51" fillId="0" borderId="53" xfId="0" applyFont="1" applyBorder="1" applyAlignment="1">
      <alignment horizontal="center" vertical="center" textRotation="90" wrapText="1"/>
    </xf>
    <xf numFmtId="0" fontId="51" fillId="0" borderId="1" xfId="0" applyFont="1" applyBorder="1" applyAlignment="1">
      <alignment horizontal="left" vertical="center" textRotation="90" wrapText="1"/>
    </xf>
    <xf numFmtId="0" fontId="51" fillId="0" borderId="52" xfId="0" applyFont="1" applyBorder="1" applyAlignment="1">
      <alignment horizontal="left" vertical="center" textRotation="90" wrapText="1"/>
    </xf>
    <xf numFmtId="0" fontId="51" fillId="0" borderId="1" xfId="0" applyFont="1" applyBorder="1" applyAlignment="1">
      <alignment horizontal="center" vertical="center" textRotation="90" wrapText="1"/>
    </xf>
    <xf numFmtId="0" fontId="51" fillId="0" borderId="52" xfId="0" applyFont="1" applyBorder="1" applyAlignment="1">
      <alignment horizontal="center" vertical="center" textRotation="90" wrapText="1"/>
    </xf>
    <xf numFmtId="0" fontId="51" fillId="0" borderId="31" xfId="0" applyFont="1" applyBorder="1" applyAlignment="1">
      <alignment horizontal="left" vertical="top" wrapText="1"/>
    </xf>
    <xf numFmtId="0" fontId="51" fillId="0" borderId="2" xfId="0" applyFont="1" applyBorder="1" applyAlignment="1">
      <alignment horizontal="center" vertical="top" wrapText="1"/>
    </xf>
    <xf numFmtId="0" fontId="51" fillId="0" borderId="4" xfId="0" applyFont="1" applyBorder="1" applyAlignment="1">
      <alignment horizontal="center" vertical="top" wrapText="1"/>
    </xf>
    <xf numFmtId="14" fontId="51" fillId="0" borderId="2" xfId="0" applyNumberFormat="1" applyFont="1" applyBorder="1" applyAlignment="1">
      <alignment horizontal="center" vertical="center" wrapText="1"/>
    </xf>
    <xf numFmtId="0" fontId="51" fillId="0" borderId="4" xfId="0" applyFont="1" applyBorder="1" applyAlignment="1">
      <alignment horizontal="center" vertical="center" wrapText="1"/>
    </xf>
    <xf numFmtId="14" fontId="51" fillId="0" borderId="31" xfId="0" applyNumberFormat="1" applyFont="1" applyBorder="1" applyAlignment="1">
      <alignment horizontal="center" vertical="center" wrapText="1"/>
    </xf>
    <xf numFmtId="0" fontId="51" fillId="0" borderId="3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1" xfId="0" applyFont="1" applyBorder="1" applyAlignment="1">
      <alignment horizontal="left" vertical="center" wrapText="1"/>
    </xf>
    <xf numFmtId="9" fontId="51" fillId="0" borderId="2" xfId="0" applyNumberFormat="1" applyFont="1" applyBorder="1" applyAlignment="1">
      <alignment horizontal="center" vertical="center" wrapText="1"/>
    </xf>
    <xf numFmtId="0" fontId="51" fillId="0" borderId="52" xfId="0" applyFont="1" applyBorder="1" applyAlignment="1">
      <alignment horizontal="left" vertical="center" wrapText="1"/>
    </xf>
    <xf numFmtId="0" fontId="51" fillId="0" borderId="52"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48" xfId="0" applyFont="1" applyBorder="1" applyAlignment="1">
      <alignment horizontal="left" vertical="top" wrapText="1"/>
    </xf>
    <xf numFmtId="0" fontId="51" fillId="0" borderId="56" xfId="0" applyFont="1" applyBorder="1" applyAlignment="1">
      <alignment horizontal="left" vertical="top" wrapText="1"/>
    </xf>
    <xf numFmtId="14" fontId="51" fillId="0" borderId="48" xfId="0" applyNumberFormat="1" applyFont="1" applyBorder="1" applyAlignment="1">
      <alignment horizontal="center" vertical="center" wrapText="1"/>
    </xf>
    <xf numFmtId="0" fontId="51" fillId="0" borderId="56" xfId="0" applyFont="1" applyBorder="1" applyAlignment="1">
      <alignment horizontal="center" vertical="center" wrapText="1"/>
    </xf>
    <xf numFmtId="0" fontId="51" fillId="0" borderId="37" xfId="0" applyFont="1" applyBorder="1" applyAlignment="1">
      <alignment horizontal="left" vertical="top" wrapText="1"/>
    </xf>
    <xf numFmtId="0" fontId="51" fillId="0" borderId="8" xfId="0" applyFont="1" applyBorder="1" applyAlignment="1">
      <alignment horizontal="left" vertical="top" wrapText="1"/>
    </xf>
    <xf numFmtId="14" fontId="51" fillId="0" borderId="37" xfId="0" applyNumberFormat="1" applyFont="1" applyBorder="1" applyAlignment="1">
      <alignment horizontal="center" vertical="center" wrapText="1"/>
    </xf>
    <xf numFmtId="0" fontId="51" fillId="0" borderId="8" xfId="0" applyFont="1" applyBorder="1" applyAlignment="1">
      <alignment horizontal="center" vertical="center" wrapText="1"/>
    </xf>
    <xf numFmtId="0" fontId="51" fillId="0" borderId="53" xfId="0" applyFont="1" applyBorder="1" applyAlignment="1">
      <alignment horizontal="center" vertical="top" wrapText="1"/>
    </xf>
    <xf numFmtId="0" fontId="52" fillId="10" borderId="57" xfId="0" applyFont="1" applyFill="1" applyBorder="1" applyAlignment="1">
      <alignment horizontal="center" vertical="center" wrapText="1"/>
    </xf>
    <xf numFmtId="0" fontId="41" fillId="0" borderId="58" xfId="0" applyFont="1" applyBorder="1"/>
    <xf numFmtId="0" fontId="41" fillId="0" borderId="59" xfId="0" applyFont="1" applyBorder="1"/>
    <xf numFmtId="0" fontId="53" fillId="0" borderId="0" xfId="0" applyFont="1" applyAlignment="1">
      <alignment horizontal="center" vertical="center" wrapText="1"/>
    </xf>
    <xf numFmtId="0" fontId="0" fillId="0" borderId="0" xfId="0"/>
    <xf numFmtId="0" fontId="54" fillId="26" borderId="57" xfId="0" applyFont="1" applyFill="1" applyBorder="1" applyAlignment="1">
      <alignment horizontal="center" vertical="center" wrapText="1"/>
    </xf>
    <xf numFmtId="0" fontId="41" fillId="0" borderId="60" xfId="0" applyFont="1" applyBorder="1"/>
    <xf numFmtId="0" fontId="55" fillId="0" borderId="63" xfId="0" applyFont="1" applyBorder="1" applyAlignment="1">
      <alignment horizontal="center" vertical="center" textRotation="90" wrapText="1"/>
    </xf>
    <xf numFmtId="0" fontId="41" fillId="0" borderId="68" xfId="0" applyFont="1" applyBorder="1"/>
    <xf numFmtId="0" fontId="41" fillId="0" borderId="76" xfId="0" applyFont="1" applyBorder="1"/>
    <xf numFmtId="0" fontId="55" fillId="0" borderId="64" xfId="0" applyFont="1" applyBorder="1" applyAlignment="1">
      <alignment horizontal="center" vertical="center" textRotation="90" wrapText="1"/>
    </xf>
    <xf numFmtId="0" fontId="41" fillId="0" borderId="69" xfId="0" applyFont="1" applyBorder="1"/>
    <xf numFmtId="0" fontId="41" fillId="0" borderId="77" xfId="0" applyFont="1" applyBorder="1"/>
    <xf numFmtId="0" fontId="55" fillId="0" borderId="64" xfId="0" applyFont="1" applyBorder="1" applyAlignment="1">
      <alignment horizontal="left" vertical="center" wrapText="1"/>
    </xf>
    <xf numFmtId="0" fontId="41" fillId="0" borderId="70" xfId="0" applyFont="1" applyBorder="1"/>
    <xf numFmtId="0" fontId="55" fillId="0" borderId="66" xfId="0" applyFont="1" applyBorder="1" applyAlignment="1">
      <alignment horizontal="left" vertical="center" wrapText="1"/>
    </xf>
    <xf numFmtId="0" fontId="41" fillId="0" borderId="71" xfId="0" applyFont="1" applyBorder="1"/>
    <xf numFmtId="0" fontId="6" fillId="0" borderId="67" xfId="0" applyFont="1" applyBorder="1" applyAlignment="1">
      <alignment horizontal="left" vertical="center" wrapText="1"/>
    </xf>
    <xf numFmtId="0" fontId="41" fillId="0" borderId="72" xfId="0" applyFont="1" applyBorder="1"/>
    <xf numFmtId="0" fontId="55" fillId="0" borderId="42" xfId="0" applyFont="1" applyBorder="1" applyAlignment="1">
      <alignment horizontal="left" vertical="center" wrapText="1"/>
    </xf>
    <xf numFmtId="0" fontId="55" fillId="0" borderId="42" xfId="0" applyFont="1" applyBorder="1" applyAlignment="1">
      <alignment horizontal="center" vertical="center" wrapText="1"/>
    </xf>
    <xf numFmtId="0" fontId="55" fillId="0" borderId="75" xfId="0" applyFont="1" applyBorder="1" applyAlignment="1">
      <alignment horizontal="left" vertical="top" wrapText="1"/>
    </xf>
    <xf numFmtId="0" fontId="41" fillId="0" borderId="79" xfId="0" applyFont="1" applyBorder="1"/>
    <xf numFmtId="0" fontId="6" fillId="0" borderId="73" xfId="0" applyFont="1" applyBorder="1" applyAlignment="1">
      <alignment horizontal="left" vertical="center" wrapText="1"/>
    </xf>
    <xf numFmtId="0" fontId="41" fillId="0" borderId="80" xfId="0" applyFont="1" applyBorder="1"/>
    <xf numFmtId="0" fontId="55" fillId="0" borderId="64" xfId="0" applyFont="1" applyBorder="1" applyAlignment="1">
      <alignment horizontal="center" vertical="center" wrapText="1"/>
    </xf>
    <xf numFmtId="0" fontId="56" fillId="3" borderId="2" xfId="0" applyFont="1" applyFill="1" applyBorder="1" applyAlignment="1">
      <alignment horizontal="center" vertical="center" wrapText="1"/>
    </xf>
    <xf numFmtId="0" fontId="56" fillId="3" borderId="3" xfId="0" applyFont="1" applyFill="1" applyBorder="1" applyAlignment="1">
      <alignment horizontal="center" vertical="center" wrapText="1"/>
    </xf>
    <xf numFmtId="0" fontId="56" fillId="27" borderId="32" xfId="0" applyFont="1" applyFill="1" applyBorder="1" applyAlignment="1">
      <alignment horizontal="center" vertical="center" wrapText="1"/>
    </xf>
    <xf numFmtId="0" fontId="56" fillId="27" borderId="39" xfId="0" applyFont="1" applyFill="1" applyBorder="1" applyAlignment="1">
      <alignment horizontal="center" vertical="center" wrapText="1"/>
    </xf>
    <xf numFmtId="0" fontId="56" fillId="27" borderId="5" xfId="0" applyFont="1" applyFill="1" applyBorder="1" applyAlignment="1">
      <alignment horizontal="center" vertical="center" wrapText="1"/>
    </xf>
    <xf numFmtId="0" fontId="56" fillId="3" borderId="9" xfId="0" applyFont="1" applyFill="1" applyBorder="1" applyAlignment="1">
      <alignment horizontal="center" vertical="center"/>
    </xf>
    <xf numFmtId="0" fontId="56" fillId="3" borderId="10" xfId="0" applyFont="1" applyFill="1" applyBorder="1" applyAlignment="1">
      <alignment horizontal="center" vertical="center"/>
    </xf>
    <xf numFmtId="0" fontId="56" fillId="3" borderId="11" xfId="0" applyFont="1" applyFill="1" applyBorder="1" applyAlignment="1">
      <alignment horizontal="center" vertical="center"/>
    </xf>
    <xf numFmtId="0" fontId="56" fillId="3" borderId="12" xfId="0" applyFont="1" applyFill="1" applyBorder="1" applyAlignment="1">
      <alignment horizontal="center" vertical="center"/>
    </xf>
    <xf numFmtId="0" fontId="56" fillId="3" borderId="0" xfId="0" applyFont="1" applyFill="1" applyAlignment="1">
      <alignment horizontal="center" vertical="center"/>
    </xf>
    <xf numFmtId="0" fontId="56" fillId="3" borderId="13" xfId="0" applyFont="1" applyFill="1" applyBorder="1" applyAlignment="1">
      <alignment horizontal="center" vertical="center"/>
    </xf>
    <xf numFmtId="0" fontId="56" fillId="3" borderId="2" xfId="0" applyFont="1" applyFill="1" applyBorder="1" applyAlignment="1">
      <alignment horizontal="center" vertical="center"/>
    </xf>
    <xf numFmtId="0" fontId="56" fillId="3" borderId="3" xfId="0" applyFont="1" applyFill="1" applyBorder="1" applyAlignment="1">
      <alignment horizontal="center" vertical="center"/>
    </xf>
    <xf numFmtId="0" fontId="56" fillId="3" borderId="40" xfId="0" applyFont="1" applyFill="1" applyBorder="1" applyAlignment="1">
      <alignment horizontal="center" vertical="center"/>
    </xf>
    <xf numFmtId="0" fontId="56" fillId="3" borderId="32" xfId="0" applyFont="1" applyFill="1" applyBorder="1" applyAlignment="1">
      <alignment horizontal="center" vertical="center" wrapText="1"/>
    </xf>
    <xf numFmtId="0" fontId="56" fillId="3" borderId="39"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32" xfId="0" applyFont="1" applyFill="1" applyBorder="1" applyAlignment="1">
      <alignment horizontal="center" vertical="center"/>
    </xf>
    <xf numFmtId="0" fontId="56" fillId="3" borderId="39" xfId="0" applyFont="1" applyFill="1" applyBorder="1" applyAlignment="1">
      <alignment horizontal="center" vertical="center"/>
    </xf>
    <xf numFmtId="0" fontId="56" fillId="3" borderId="5" xfId="0" applyFont="1" applyFill="1" applyBorder="1" applyAlignment="1">
      <alignment horizontal="center" vertical="center"/>
    </xf>
    <xf numFmtId="0" fontId="58" fillId="3" borderId="9" xfId="0" applyFont="1" applyFill="1" applyBorder="1" applyAlignment="1">
      <alignment horizontal="center" vertical="center" wrapText="1"/>
    </xf>
    <xf numFmtId="0" fontId="58" fillId="3" borderId="11" xfId="0" applyFont="1" applyFill="1" applyBorder="1" applyAlignment="1">
      <alignment horizontal="center" vertical="center" wrapText="1"/>
    </xf>
    <xf numFmtId="0" fontId="58" fillId="3" borderId="12" xfId="0" applyFont="1" applyFill="1" applyBorder="1" applyAlignment="1">
      <alignment horizontal="center" vertical="center" wrapText="1"/>
    </xf>
    <xf numFmtId="0" fontId="58" fillId="3" borderId="13" xfId="0" applyFont="1" applyFill="1" applyBorder="1" applyAlignment="1">
      <alignment horizontal="center" vertical="center" wrapText="1"/>
    </xf>
    <xf numFmtId="0" fontId="56" fillId="3" borderId="9" xfId="0" applyFont="1" applyFill="1" applyBorder="1" applyAlignment="1">
      <alignment horizontal="center" vertical="center" wrapText="1"/>
    </xf>
    <xf numFmtId="0" fontId="56" fillId="3" borderId="11" xfId="0" applyFont="1" applyFill="1" applyBorder="1" applyAlignment="1">
      <alignment horizontal="center" vertical="center" wrapText="1"/>
    </xf>
    <xf numFmtId="0" fontId="56" fillId="3" borderId="14" xfId="0" applyFont="1" applyFill="1" applyBorder="1" applyAlignment="1">
      <alignment horizontal="center" vertical="center" wrapText="1"/>
    </xf>
    <xf numFmtId="0" fontId="56" fillId="3" borderId="16" xfId="0" applyFont="1" applyFill="1" applyBorder="1" applyAlignment="1">
      <alignment horizontal="center" vertical="center" wrapText="1"/>
    </xf>
    <xf numFmtId="0" fontId="56" fillId="3" borderId="14" xfId="0" applyFont="1" applyFill="1" applyBorder="1" applyAlignment="1">
      <alignment horizontal="center" vertical="center"/>
    </xf>
    <xf numFmtId="0" fontId="56" fillId="3" borderId="16" xfId="0" applyFont="1" applyFill="1" applyBorder="1" applyAlignment="1">
      <alignment horizontal="center" vertical="center"/>
    </xf>
    <xf numFmtId="0" fontId="57" fillId="0" borderId="4" xfId="0" applyFont="1" applyBorder="1" applyAlignment="1">
      <alignment horizontal="left" vertical="center" wrapText="1"/>
    </xf>
    <xf numFmtId="0" fontId="57" fillId="0" borderId="32"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32" xfId="0" applyFont="1" applyBorder="1" applyAlignment="1">
      <alignment horizontal="center"/>
    </xf>
    <xf numFmtId="0" fontId="57" fillId="0" borderId="5" xfId="0" applyFont="1" applyBorder="1" applyAlignment="1">
      <alignment horizontal="center"/>
    </xf>
    <xf numFmtId="0" fontId="57" fillId="0" borderId="1" xfId="0" applyFont="1" applyBorder="1" applyAlignment="1">
      <alignment horizontal="left" vertical="center" wrapText="1"/>
    </xf>
    <xf numFmtId="0" fontId="57" fillId="0" borderId="81" xfId="0" applyFont="1" applyBorder="1" applyAlignment="1">
      <alignment horizontal="left" vertical="center" textRotation="90" wrapText="1"/>
    </xf>
    <xf numFmtId="0" fontId="57" fillId="0" borderId="82" xfId="0" applyFont="1" applyBorder="1" applyAlignment="1">
      <alignment horizontal="left" vertical="center" textRotation="90" wrapText="1"/>
    </xf>
    <xf numFmtId="0" fontId="57" fillId="0" borderId="83" xfId="0" applyFont="1" applyBorder="1" applyAlignment="1">
      <alignment horizontal="left" vertical="center" textRotation="90" wrapText="1"/>
    </xf>
    <xf numFmtId="0" fontId="5" fillId="2" borderId="84" xfId="0" applyFont="1" applyFill="1" applyBorder="1" applyAlignment="1">
      <alignment horizontal="center" vertical="center" wrapText="1"/>
    </xf>
    <xf numFmtId="0" fontId="5" fillId="2" borderId="85" xfId="0" applyFont="1" applyFill="1" applyBorder="1" applyAlignment="1">
      <alignment horizontal="center" vertical="center" wrapText="1"/>
    </xf>
    <xf numFmtId="0" fontId="5" fillId="2" borderId="86" xfId="0" applyFont="1" applyFill="1" applyBorder="1" applyAlignment="1">
      <alignment horizontal="center" vertical="center" wrapText="1"/>
    </xf>
    <xf numFmtId="0" fontId="0" fillId="0" borderId="51" xfId="0" applyBorder="1" applyAlignment="1">
      <alignment horizontal="center"/>
    </xf>
    <xf numFmtId="0" fontId="0" fillId="0" borderId="52" xfId="0" applyBorder="1" applyAlignment="1">
      <alignment horizontal="center" vertical="center" textRotation="90"/>
    </xf>
    <xf numFmtId="0" fontId="3" fillId="0" borderId="52" xfId="0" applyFont="1" applyBorder="1" applyAlignment="1">
      <alignment horizontal="left" vertical="center" textRotation="90" wrapText="1"/>
    </xf>
    <xf numFmtId="0" fontId="0" fillId="0" borderId="50" xfId="0" applyBorder="1" applyAlignment="1">
      <alignment horizontal="left" vertical="center" wrapText="1"/>
    </xf>
    <xf numFmtId="0" fontId="0" fillId="0" borderId="50" xfId="0" applyBorder="1" applyAlignment="1">
      <alignment horizontal="left" vertical="center" textRotation="90" wrapText="1"/>
    </xf>
    <xf numFmtId="0" fontId="0" fillId="0" borderId="53" xfId="0" applyBorder="1" applyAlignment="1">
      <alignment horizontal="left" vertical="center" textRotation="90"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5" fillId="3" borderId="17" xfId="0" applyFont="1" applyFill="1" applyBorder="1" applyAlignment="1">
      <alignment horizontal="center" vertical="center" wrapText="1"/>
    </xf>
    <xf numFmtId="0" fontId="5" fillId="3" borderId="88" xfId="0" applyFont="1" applyFill="1" applyBorder="1" applyAlignment="1">
      <alignment horizontal="center" vertical="center" wrapText="1"/>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0" fillId="0" borderId="6" xfId="0" applyBorder="1" applyAlignment="1">
      <alignment horizontal="center" vertical="center" textRotation="90" wrapText="1"/>
    </xf>
    <xf numFmtId="0" fontId="0" fillId="0" borderId="13" xfId="0" applyBorder="1" applyAlignment="1">
      <alignment horizontal="center" vertical="center" textRotation="90" wrapText="1"/>
    </xf>
    <xf numFmtId="0" fontId="0" fillId="0" borderId="27" xfId="0" applyBorder="1" applyAlignment="1">
      <alignment horizontal="center" vertical="center" textRotation="90" wrapText="1"/>
    </xf>
    <xf numFmtId="0" fontId="0" fillId="0" borderId="91" xfId="0" applyBorder="1" applyAlignment="1">
      <alignment horizontal="center" vertical="center" textRotation="90" wrapText="1"/>
    </xf>
    <xf numFmtId="0" fontId="0" fillId="0" borderId="3" xfId="0" applyBorder="1" applyAlignment="1">
      <alignment horizontal="center" vertical="center" wrapText="1"/>
    </xf>
    <xf numFmtId="0" fontId="23" fillId="0" borderId="12" xfId="0" applyFont="1" applyBorder="1" applyAlignment="1">
      <alignment horizontal="left" vertical="center" wrapText="1"/>
    </xf>
    <xf numFmtId="0" fontId="23" fillId="0" borderId="14" xfId="0" applyFont="1" applyBorder="1" applyAlignment="1">
      <alignment horizontal="left" vertical="center" wrapText="1"/>
    </xf>
    <xf numFmtId="0" fontId="0" fillId="0" borderId="49" xfId="0" applyBorder="1" applyAlignment="1">
      <alignment horizontal="left" vertical="center" textRotation="90" wrapText="1"/>
    </xf>
    <xf numFmtId="0" fontId="0" fillId="0" borderId="36" xfId="0" applyBorder="1" applyAlignment="1">
      <alignment horizontal="left" vertical="center" textRotation="90" wrapText="1"/>
    </xf>
    <xf numFmtId="0" fontId="0" fillId="0" borderId="92" xfId="0" applyBorder="1" applyAlignment="1">
      <alignment horizontal="left" vertical="center" textRotation="90" wrapText="1"/>
    </xf>
    <xf numFmtId="0" fontId="0" fillId="0" borderId="50" xfId="0" applyBorder="1" applyAlignment="1">
      <alignment horizontal="center" vertical="center" wrapText="1"/>
    </xf>
    <xf numFmtId="0" fontId="18" fillId="0" borderId="55" xfId="3" applyBorder="1" applyAlignment="1">
      <alignment horizontal="center" vertical="center" wrapText="1"/>
    </xf>
    <xf numFmtId="0" fontId="18" fillId="0" borderId="23" xfId="3" applyBorder="1" applyAlignment="1">
      <alignment horizontal="center" vertical="center" wrapText="1"/>
    </xf>
    <xf numFmtId="0" fontId="18" fillId="0" borderId="15" xfId="3" applyBorder="1" applyAlignment="1">
      <alignment horizontal="center" vertical="center" wrapText="1"/>
    </xf>
    <xf numFmtId="0" fontId="18" fillId="0" borderId="90" xfId="3" applyBorder="1" applyAlignment="1">
      <alignment horizontal="center" vertical="center" wrapText="1"/>
    </xf>
    <xf numFmtId="0" fontId="0" fillId="0" borderId="52" xfId="0" applyBorder="1" applyAlignment="1">
      <alignment horizontal="left" vertical="center" wrapText="1"/>
    </xf>
    <xf numFmtId="0" fontId="0" fillId="0" borderId="52" xfId="0" applyBorder="1" applyAlignment="1">
      <alignment horizontal="left" vertical="center" textRotation="90" wrapText="1"/>
    </xf>
    <xf numFmtId="0" fontId="0" fillId="0" borderId="31" xfId="0" applyBorder="1" applyAlignment="1">
      <alignment horizontal="left" vertical="center" wrapText="1"/>
    </xf>
    <xf numFmtId="0" fontId="0" fillId="0" borderId="48" xfId="0" applyBorder="1" applyAlignment="1">
      <alignment horizontal="left" vertical="center" wrapText="1"/>
    </xf>
    <xf numFmtId="0" fontId="0" fillId="0" borderId="54" xfId="0" applyBorder="1" applyAlignment="1">
      <alignment horizontal="lef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6" fillId="3" borderId="33" xfId="0" applyFont="1" applyFill="1" applyBorder="1" applyAlignment="1">
      <alignment horizontal="center" vertical="center" wrapText="1"/>
    </xf>
    <xf numFmtId="0" fontId="46" fillId="3" borderId="34" xfId="0" applyFont="1" applyFill="1" applyBorder="1" applyAlignment="1">
      <alignment horizontal="center" vertical="center" wrapText="1"/>
    </xf>
    <xf numFmtId="0" fontId="0" fillId="0" borderId="30" xfId="0" applyBorder="1" applyAlignment="1">
      <alignment horizontal="left" vertical="center" textRotation="90" wrapText="1"/>
    </xf>
    <xf numFmtId="0" fontId="0" fillId="0" borderId="38" xfId="0" applyBorder="1" applyAlignment="1">
      <alignment horizontal="left" vertical="center" textRotation="90" wrapText="1"/>
    </xf>
    <xf numFmtId="0" fontId="0" fillId="0" borderId="51" xfId="0" applyBorder="1" applyAlignment="1">
      <alignment horizontal="left" vertical="center" textRotation="90" wrapText="1"/>
    </xf>
    <xf numFmtId="0" fontId="0" fillId="5" borderId="1" xfId="0" applyFill="1" applyBorder="1" applyAlignment="1">
      <alignment horizontal="left" vertical="center"/>
    </xf>
    <xf numFmtId="0" fontId="0" fillId="5" borderId="2" xfId="0" applyFill="1" applyBorder="1" applyAlignment="1">
      <alignment horizontal="left" vertical="center"/>
    </xf>
    <xf numFmtId="0" fontId="0" fillId="5" borderId="52" xfId="0" applyFill="1" applyBorder="1" applyAlignment="1">
      <alignment horizontal="left" vertical="center"/>
    </xf>
    <xf numFmtId="0" fontId="23" fillId="0" borderId="2" xfId="0" applyFont="1" applyBorder="1" applyAlignment="1">
      <alignment horizontal="left" vertical="center" wrapText="1"/>
    </xf>
    <xf numFmtId="0" fontId="23" fillId="0" borderId="52" xfId="0" applyFont="1" applyBorder="1" applyAlignment="1">
      <alignment horizontal="left" vertical="center" wrapText="1"/>
    </xf>
    <xf numFmtId="0" fontId="21" fillId="0" borderId="1" xfId="0" applyFont="1" applyBorder="1" applyAlignment="1">
      <alignment horizontal="left" vertical="center" textRotation="90" wrapText="1"/>
    </xf>
    <xf numFmtId="0" fontId="21" fillId="0" borderId="2" xfId="0" applyFont="1" applyBorder="1" applyAlignment="1">
      <alignment horizontal="left" vertical="center" textRotation="90" wrapText="1"/>
    </xf>
    <xf numFmtId="0" fontId="21" fillId="0" borderId="52" xfId="0" applyFont="1" applyBorder="1" applyAlignment="1">
      <alignment horizontal="left" vertical="center" textRotation="90" wrapText="1"/>
    </xf>
    <xf numFmtId="0" fontId="0" fillId="0" borderId="53" xfId="0" applyBorder="1" applyAlignment="1">
      <alignment horizontal="center" vertical="center" wrapText="1"/>
    </xf>
    <xf numFmtId="0" fontId="68" fillId="0" borderId="98" xfId="0" applyFont="1" applyBorder="1" applyAlignment="1">
      <alignment vertical="center" wrapText="1"/>
    </xf>
    <xf numFmtId="0" fontId="67" fillId="0" borderId="99" xfId="0" applyFont="1" applyBorder="1"/>
    <xf numFmtId="0" fontId="66" fillId="0" borderId="96" xfId="0" applyFont="1" applyBorder="1" applyAlignment="1">
      <alignment vertical="center" textRotation="90" wrapText="1"/>
    </xf>
    <xf numFmtId="0" fontId="67" fillId="0" borderId="96" xfId="0" applyFont="1" applyBorder="1"/>
    <xf numFmtId="0" fontId="67" fillId="0" borderId="95" xfId="0" applyFont="1" applyBorder="1"/>
    <xf numFmtId="0" fontId="67" fillId="0" borderId="97" xfId="0" applyFont="1" applyBorder="1"/>
    <xf numFmtId="0" fontId="65" fillId="28" borderId="93" xfId="0" applyFont="1" applyFill="1" applyBorder="1" applyAlignment="1">
      <alignment horizontal="center" vertical="center" wrapText="1"/>
    </xf>
    <xf numFmtId="0" fontId="67" fillId="0" borderId="94" xfId="0" applyFont="1" applyBorder="1" applyAlignment="1">
      <alignment vertical="center"/>
    </xf>
    <xf numFmtId="0" fontId="67" fillId="0" borderId="101" xfId="0" applyFont="1" applyBorder="1" applyAlignment="1">
      <alignment vertical="center"/>
    </xf>
    <xf numFmtId="0" fontId="66" fillId="0" borderId="68" xfId="0" applyFont="1" applyBorder="1" applyAlignment="1">
      <alignment vertical="center" textRotation="90" wrapText="1"/>
    </xf>
    <xf numFmtId="0" fontId="67" fillId="0" borderId="68" xfId="0" applyFont="1" applyBorder="1"/>
    <xf numFmtId="0" fontId="67" fillId="0" borderId="76" xfId="0" applyFont="1" applyBorder="1"/>
    <xf numFmtId="0" fontId="66" fillId="0" borderId="96" xfId="0" applyFont="1" applyBorder="1" applyAlignment="1">
      <alignment horizontal="center" vertical="center" wrapText="1"/>
    </xf>
    <xf numFmtId="0" fontId="0" fillId="0" borderId="3" xfId="0" applyBorder="1" applyAlignment="1">
      <alignment horizontal="center" vertical="center" textRotation="90"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21" fillId="0" borderId="3" xfId="0" applyFont="1" applyBorder="1" applyAlignment="1">
      <alignment horizontal="center" vertical="center" textRotation="90" wrapText="1"/>
    </xf>
    <xf numFmtId="0" fontId="5" fillId="29" borderId="32" xfId="0" applyFont="1" applyFill="1" applyBorder="1" applyAlignment="1">
      <alignment horizontal="center" vertical="center" wrapText="1"/>
    </xf>
    <xf numFmtId="0" fontId="21" fillId="29" borderId="39" xfId="0" applyFont="1" applyFill="1" applyBorder="1" applyAlignment="1">
      <alignment horizontal="center" vertical="center" wrapText="1"/>
    </xf>
    <xf numFmtId="0" fontId="21" fillId="29" borderId="5" xfId="0" applyFont="1" applyFill="1" applyBorder="1" applyAlignment="1">
      <alignment horizontal="center" vertical="center" wrapText="1"/>
    </xf>
    <xf numFmtId="0" fontId="46" fillId="3" borderId="32" xfId="0" applyFont="1" applyFill="1" applyBorder="1" applyAlignment="1">
      <alignment horizontal="center" vertical="center" wrapText="1"/>
    </xf>
    <xf numFmtId="0" fontId="46" fillId="3" borderId="39" xfId="0" applyFont="1" applyFill="1" applyBorder="1" applyAlignment="1">
      <alignment horizontal="center" vertical="center" wrapText="1"/>
    </xf>
    <xf numFmtId="0" fontId="46" fillId="3" borderId="5"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1" fillId="0" borderId="2" xfId="0" applyFont="1" applyBorder="1" applyAlignment="1">
      <alignment horizontal="center" vertical="center" textRotation="90" wrapText="1"/>
    </xf>
    <xf numFmtId="0" fontId="5" fillId="3" borderId="32"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7" fillId="0" borderId="39" xfId="0" applyFont="1" applyBorder="1" applyAlignment="1">
      <alignment horizontal="center" vertical="center" wrapText="1"/>
    </xf>
    <xf numFmtId="0" fontId="5" fillId="3" borderId="0" xfId="0" applyFont="1" applyFill="1" applyAlignment="1">
      <alignment horizontal="center" vertical="center" wrapText="1"/>
    </xf>
    <xf numFmtId="0" fontId="5" fillId="3" borderId="13" xfId="0" applyFont="1" applyFill="1" applyBorder="1" applyAlignment="1">
      <alignment horizontal="center" vertical="center" wrapText="1"/>
    </xf>
    <xf numFmtId="0" fontId="5" fillId="0" borderId="31" xfId="0" applyFont="1" applyBorder="1" applyAlignment="1">
      <alignment horizontal="center" vertical="center" wrapText="1"/>
    </xf>
    <xf numFmtId="0" fontId="21" fillId="32" borderId="26" xfId="0" applyFont="1" applyFill="1" applyBorder="1" applyAlignment="1">
      <alignment horizontal="center" vertical="center" textRotation="90"/>
    </xf>
    <xf numFmtId="0" fontId="21" fillId="9" borderId="30" xfId="0" applyFont="1" applyFill="1" applyBorder="1" applyAlignment="1">
      <alignment horizontal="center" vertical="center" textRotation="90" wrapText="1"/>
    </xf>
    <xf numFmtId="0" fontId="21" fillId="12" borderId="1" xfId="0" applyFont="1" applyFill="1" applyBorder="1" applyAlignment="1">
      <alignment horizontal="center" vertical="center" textRotation="90"/>
    </xf>
    <xf numFmtId="0" fontId="4" fillId="0" borderId="1" xfId="0" applyFont="1" applyBorder="1" applyAlignment="1">
      <alignment horizontal="center" vertical="center" wrapText="1"/>
    </xf>
    <xf numFmtId="0" fontId="3" fillId="33" borderId="2" xfId="0" applyFont="1" applyFill="1" applyBorder="1" applyAlignment="1">
      <alignment horizontal="center" vertical="center" textRotation="90" wrapText="1"/>
    </xf>
    <xf numFmtId="0" fontId="75" fillId="0" borderId="32" xfId="0" applyFont="1" applyBorder="1" applyAlignment="1">
      <alignment horizontal="center" vertical="center" wrapText="1"/>
    </xf>
    <xf numFmtId="9" fontId="2" fillId="0" borderId="32" xfId="0" applyNumberFormat="1" applyFont="1" applyBorder="1" applyAlignment="1">
      <alignment horizontal="center" vertical="center" wrapText="1"/>
    </xf>
    <xf numFmtId="0" fontId="3" fillId="33" borderId="3" xfId="0" applyFont="1" applyFill="1" applyBorder="1" applyAlignment="1">
      <alignment horizontal="center" vertical="center" textRotation="90" wrapText="1"/>
    </xf>
    <xf numFmtId="0" fontId="2" fillId="0" borderId="32" xfId="0" applyFont="1" applyBorder="1" applyAlignment="1">
      <alignment horizontal="center" vertical="center" wrapText="1"/>
    </xf>
    <xf numFmtId="9" fontId="2" fillId="5" borderId="32" xfId="0" applyNumberFormat="1" applyFont="1" applyFill="1" applyBorder="1" applyAlignment="1">
      <alignment horizontal="center" vertical="center" wrapText="1"/>
    </xf>
    <xf numFmtId="0" fontId="0" fillId="5" borderId="32" xfId="0" applyFill="1" applyBorder="1" applyAlignment="1">
      <alignment horizontal="center" vertical="center" wrapText="1"/>
    </xf>
    <xf numFmtId="9" fontId="0" fillId="5" borderId="1" xfId="0" applyNumberFormat="1" applyFill="1" applyBorder="1" applyAlignment="1">
      <alignment horizontal="center" vertical="center"/>
    </xf>
    <xf numFmtId="0" fontId="21" fillId="9" borderId="38" xfId="0" applyFont="1" applyFill="1" applyBorder="1" applyAlignment="1">
      <alignment horizontal="center" vertical="center" textRotation="90" wrapText="1"/>
    </xf>
    <xf numFmtId="0" fontId="21" fillId="12" borderId="2" xfId="0" applyFont="1" applyFill="1" applyBorder="1" applyAlignment="1">
      <alignment horizontal="center" vertical="center" textRotation="90"/>
    </xf>
    <xf numFmtId="0" fontId="3" fillId="0" borderId="2" xfId="0" applyFont="1" applyBorder="1" applyAlignment="1">
      <alignment horizontal="left"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textRotation="90" wrapText="1"/>
    </xf>
    <xf numFmtId="0" fontId="2" fillId="0" borderId="2" xfId="0" applyFont="1" applyBorder="1" applyAlignment="1">
      <alignment horizontal="center" vertical="center" wrapText="1"/>
    </xf>
    <xf numFmtId="0" fontId="2" fillId="0" borderId="2" xfId="0" applyFont="1" applyBorder="1" applyAlignment="1">
      <alignment horizontal="left" vertical="center" textRotation="90" wrapText="1"/>
    </xf>
    <xf numFmtId="0" fontId="2" fillId="0" borderId="2" xfId="0" applyFont="1" applyBorder="1" applyAlignment="1">
      <alignment horizontal="center" vertical="center" textRotation="90" wrapText="1"/>
    </xf>
    <xf numFmtId="0" fontId="75" fillId="0" borderId="9" xfId="0" applyFont="1" applyBorder="1" applyAlignment="1">
      <alignment horizontal="center" vertical="center" wrapText="1"/>
    </xf>
    <xf numFmtId="9"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1" fillId="9" borderId="51" xfId="0" applyFont="1" applyFill="1" applyBorder="1" applyAlignment="1">
      <alignment horizontal="center" vertical="center" textRotation="90" wrapText="1"/>
    </xf>
    <xf numFmtId="0" fontId="21" fillId="12" borderId="52" xfId="0" applyFont="1" applyFill="1" applyBorder="1" applyAlignment="1">
      <alignment horizontal="center" vertical="center" textRotation="90"/>
    </xf>
    <xf numFmtId="0" fontId="4" fillId="0" borderId="52" xfId="0" applyFont="1" applyBorder="1" applyAlignment="1">
      <alignment horizontal="center" vertical="center" wrapText="1"/>
    </xf>
    <xf numFmtId="0" fontId="2" fillId="0" borderId="52" xfId="0" applyFont="1" applyBorder="1" applyAlignment="1">
      <alignment horizontal="center" vertical="center" wrapText="1"/>
    </xf>
    <xf numFmtId="0" fontId="3" fillId="33" borderId="53" xfId="0" applyFont="1" applyFill="1" applyBorder="1" applyAlignment="1">
      <alignment horizontal="center" vertical="center" textRotation="90" wrapText="1"/>
    </xf>
    <xf numFmtId="0" fontId="0" fillId="0" borderId="87" xfId="0" applyBorder="1" applyAlignment="1">
      <alignment horizontal="center" vertical="center" wrapText="1"/>
    </xf>
    <xf numFmtId="9" fontId="2" fillId="0" borderId="87" xfId="0" applyNumberFormat="1" applyFont="1" applyBorder="1" applyAlignment="1">
      <alignment horizontal="center" vertical="center" wrapText="1"/>
    </xf>
    <xf numFmtId="0" fontId="2" fillId="0" borderId="87" xfId="0" applyFont="1" applyBorder="1" applyAlignment="1">
      <alignment horizontal="center" vertical="center" wrapText="1"/>
    </xf>
  </cellXfs>
  <cellStyles count="6">
    <cellStyle name="Hipervínculo" xfId="3" builtinId="8"/>
    <cellStyle name="Hipervínculo 2" xfId="2" xr:uid="{00000000-0005-0000-0000-000000000000}"/>
    <cellStyle name="Hyperlink" xfId="4" xr:uid="{00000000-000B-0000-0000-000008000000}"/>
    <cellStyle name="Normal" xfId="0" builtinId="0"/>
    <cellStyle name="Normal 2" xfId="1" xr:uid="{00000000-0005-0000-0000-000002000000}"/>
    <cellStyle name="Porcentaje" xfId="5" builtinId="5"/>
  </cellStyles>
  <dxfs count="15">
    <dxf>
      <font>
        <b/>
        <i/>
        <color theme="9" tint="-0.24994659260841701"/>
      </font>
      <fill>
        <patternFill patternType="none">
          <bgColor indexed="65"/>
        </patternFill>
      </fill>
    </dxf>
    <dxf>
      <font>
        <b/>
        <i/>
        <color rgb="FFFF0000"/>
      </font>
      <fill>
        <patternFill patternType="none">
          <bgColor indexed="65"/>
        </patternFill>
      </fill>
    </dxf>
    <dxf>
      <font>
        <b/>
        <i/>
        <color rgb="FFFFC000"/>
      </font>
      <fill>
        <patternFill patternType="none">
          <bgColor indexed="65"/>
        </patternFill>
      </fill>
    </dxf>
    <dxf>
      <font>
        <b/>
        <i/>
        <color theme="9" tint="-0.24994659260841701"/>
      </font>
      <fill>
        <patternFill patternType="none">
          <bgColor indexed="65"/>
        </patternFill>
      </fill>
    </dxf>
    <dxf>
      <font>
        <b/>
        <i/>
        <color rgb="FFFF0000"/>
      </font>
      <fill>
        <patternFill patternType="none">
          <bgColor indexed="65"/>
        </patternFill>
      </fill>
    </dxf>
    <dxf>
      <font>
        <b/>
        <i/>
        <color rgb="FFFFC000"/>
      </font>
      <fill>
        <patternFill patternType="none">
          <bgColor indexed="65"/>
        </patternFill>
      </fill>
    </dxf>
    <dxf>
      <font>
        <b/>
        <i/>
        <color theme="9" tint="-0.24994659260841701"/>
      </font>
      <fill>
        <patternFill patternType="none">
          <bgColor indexed="65"/>
        </patternFill>
      </fill>
    </dxf>
    <dxf>
      <font>
        <b/>
        <i/>
        <color rgb="FFFF0000"/>
      </font>
      <fill>
        <patternFill patternType="none">
          <bgColor indexed="65"/>
        </patternFill>
      </fill>
    </dxf>
    <dxf>
      <font>
        <b/>
        <i/>
        <color rgb="FFFFC000"/>
      </font>
      <fill>
        <patternFill patternType="none">
          <bgColor indexed="65"/>
        </patternFill>
      </fill>
    </dxf>
    <dxf>
      <font>
        <b/>
        <i/>
        <color theme="9" tint="-0.24994659260841701"/>
      </font>
      <fill>
        <patternFill patternType="none">
          <bgColor indexed="65"/>
        </patternFill>
      </fill>
    </dxf>
    <dxf>
      <font>
        <b/>
        <i/>
        <color rgb="FFFF0000"/>
      </font>
      <fill>
        <patternFill patternType="none">
          <bgColor indexed="65"/>
        </patternFill>
      </fill>
    </dxf>
    <dxf>
      <font>
        <b/>
        <i/>
        <color rgb="FFFFC000"/>
      </font>
      <fill>
        <patternFill patternType="none">
          <bgColor indexed="65"/>
        </patternFill>
      </fill>
    </dxf>
    <dxf>
      <font>
        <b/>
        <i/>
        <color theme="9" tint="-0.24994659260841701"/>
      </font>
      <fill>
        <patternFill patternType="none">
          <bgColor indexed="65"/>
        </patternFill>
      </fill>
    </dxf>
    <dxf>
      <font>
        <b/>
        <i/>
        <color rgb="FFFF0000"/>
      </font>
      <fill>
        <patternFill patternType="none">
          <bgColor indexed="65"/>
        </patternFill>
      </fill>
    </dxf>
    <dxf>
      <font>
        <b/>
        <i/>
        <color rgb="FFFFC00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229961</xdr:colOff>
      <xdr:row>0</xdr:row>
      <xdr:rowOff>44906</xdr:rowOff>
    </xdr:from>
    <xdr:to>
      <xdr:col>0</xdr:col>
      <xdr:colOff>1533525</xdr:colOff>
      <xdr:row>0</xdr:row>
      <xdr:rowOff>1120386</xdr:rowOff>
    </xdr:to>
    <xdr:pic>
      <xdr:nvPicPr>
        <xdr:cNvPr id="14" name="Imagen 13">
          <a:extLst>
            <a:ext uri="{FF2B5EF4-FFF2-40B4-BE49-F238E27FC236}">
              <a16:creationId xmlns:a16="http://schemas.microsoft.com/office/drawing/2014/main" id="{3E102C5B-1551-4D67-B68F-7D2F5BA91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961" y="44906"/>
          <a:ext cx="1303564" cy="1075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0</xdr:colOff>
      <xdr:row>7</xdr:row>
      <xdr:rowOff>38100</xdr:rowOff>
    </xdr:from>
    <xdr:to>
      <xdr:col>48</xdr:col>
      <xdr:colOff>390525</xdr:colOff>
      <xdr:row>30</xdr:row>
      <xdr:rowOff>47625</xdr:rowOff>
    </xdr:to>
    <xdr:pic>
      <xdr:nvPicPr>
        <xdr:cNvPr id="36" name="Imagen 9">
          <a:extLst>
            <a:ext uri="{FF2B5EF4-FFF2-40B4-BE49-F238E27FC236}">
              <a16:creationId xmlns:a16="http://schemas.microsoft.com/office/drawing/2014/main" id="{F82A940B-9002-4ACB-938C-31B14CD89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68400" y="8039100"/>
          <a:ext cx="5762625" cy="439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57</xdr:col>
      <xdr:colOff>533400</xdr:colOff>
      <xdr:row>7</xdr:row>
      <xdr:rowOff>628650</xdr:rowOff>
    </xdr:from>
    <xdr:to>
      <xdr:col>63</xdr:col>
      <xdr:colOff>542925</xdr:colOff>
      <xdr:row>22</xdr:row>
      <xdr:rowOff>85725</xdr:rowOff>
    </xdr:to>
    <xdr:pic>
      <xdr:nvPicPr>
        <xdr:cNvPr id="37" name="Imagen 10">
          <a:extLst>
            <a:ext uri="{FF2B5EF4-FFF2-40B4-BE49-F238E27FC236}">
              <a16:creationId xmlns:a16="http://schemas.microsoft.com/office/drawing/2014/main" id="{B8153A0B-CFF0-4F6B-88ED-068891CF4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626" t="45784" r="64308" b="22101"/>
        <a:stretch>
          <a:fillRect/>
        </a:stretch>
      </xdr:blipFill>
      <xdr:spPr bwMode="auto">
        <a:xfrm>
          <a:off x="26965275" y="8629650"/>
          <a:ext cx="5743575"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1</xdr:row>
      <xdr:rowOff>104775</xdr:rowOff>
    </xdr:from>
    <xdr:to>
      <xdr:col>4</xdr:col>
      <xdr:colOff>142875</xdr:colOff>
      <xdr:row>1</xdr:row>
      <xdr:rowOff>1257300</xdr:rowOff>
    </xdr:to>
    <xdr:pic>
      <xdr:nvPicPr>
        <xdr:cNvPr id="38" name="Imagen 1">
          <a:extLst>
            <a:ext uri="{FF2B5EF4-FFF2-40B4-BE49-F238E27FC236}">
              <a16:creationId xmlns:a16="http://schemas.microsoft.com/office/drawing/2014/main" id="{BDCFDA59-4D16-4261-9311-976E71DB85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 y="34575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311548</xdr:colOff>
      <xdr:row>0</xdr:row>
      <xdr:rowOff>369627</xdr:rowOff>
    </xdr:from>
    <xdr:to>
      <xdr:col>2</xdr:col>
      <xdr:colOff>400050</xdr:colOff>
      <xdr:row>0</xdr:row>
      <xdr:rowOff>1638301</xdr:rowOff>
    </xdr:to>
    <xdr:pic>
      <xdr:nvPicPr>
        <xdr:cNvPr id="2" name="Imagen 1" descr="Resultado de imagen para gobernacion de bolivar">
          <a:extLst>
            <a:ext uri="{FF2B5EF4-FFF2-40B4-BE49-F238E27FC236}">
              <a16:creationId xmlns:a16="http://schemas.microsoft.com/office/drawing/2014/main" id="{D724774B-F7B7-477F-B176-F7FDA712A5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1548" y="369627"/>
          <a:ext cx="1612502" cy="12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19050</xdr:colOff>
      <xdr:row>0</xdr:row>
      <xdr:rowOff>76200</xdr:rowOff>
    </xdr:from>
    <xdr:ext cx="1581150" cy="1228725"/>
    <xdr:pic>
      <xdr:nvPicPr>
        <xdr:cNvPr id="3" name="image1.png" descr="Resultado de imagen para gobernacion de bolivar">
          <a:extLst>
            <a:ext uri="{FF2B5EF4-FFF2-40B4-BE49-F238E27FC236}">
              <a16:creationId xmlns:a16="http://schemas.microsoft.com/office/drawing/2014/main" id="{979FD5AA-F098-4D64-A58F-D5D381F6A470}"/>
            </a:ext>
          </a:extLst>
        </xdr:cNvPr>
        <xdr:cNvPicPr preferRelativeResize="0"/>
      </xdr:nvPicPr>
      <xdr:blipFill>
        <a:blip xmlns:r="http://schemas.openxmlformats.org/officeDocument/2006/relationships" r:embed="rId1" cstate="print"/>
        <a:stretch>
          <a:fillRect/>
        </a:stretch>
      </xdr:blipFill>
      <xdr:spPr>
        <a:xfrm>
          <a:off x="400050" y="76200"/>
          <a:ext cx="1581150" cy="12287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54</xdr:col>
      <xdr:colOff>1650999</xdr:colOff>
      <xdr:row>9</xdr:row>
      <xdr:rowOff>0</xdr:rowOff>
    </xdr:from>
    <xdr:to>
      <xdr:col>62</xdr:col>
      <xdr:colOff>1361</xdr:colOff>
      <xdr:row>34</xdr:row>
      <xdr:rowOff>155462</xdr:rowOff>
    </xdr:to>
    <xdr:pic>
      <xdr:nvPicPr>
        <xdr:cNvPr id="2" name="Imagen 9">
          <a:extLst>
            <a:ext uri="{FF2B5EF4-FFF2-40B4-BE49-F238E27FC236}">
              <a16:creationId xmlns:a16="http://schemas.microsoft.com/office/drawing/2014/main" id="{2667333D-8A96-40D9-A685-97256A817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62899" y="10153650"/>
          <a:ext cx="6640287" cy="4917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61</xdr:col>
      <xdr:colOff>1070429</xdr:colOff>
      <xdr:row>7</xdr:row>
      <xdr:rowOff>165554</xdr:rowOff>
    </xdr:from>
    <xdr:to>
      <xdr:col>64</xdr:col>
      <xdr:colOff>808114</xdr:colOff>
      <xdr:row>34</xdr:row>
      <xdr:rowOff>182677</xdr:rowOff>
    </xdr:to>
    <xdr:pic>
      <xdr:nvPicPr>
        <xdr:cNvPr id="3" name="Imagen 10">
          <a:extLst>
            <a:ext uri="{FF2B5EF4-FFF2-40B4-BE49-F238E27FC236}">
              <a16:creationId xmlns:a16="http://schemas.microsoft.com/office/drawing/2014/main" id="{EC783210-593B-4CCC-9959-401AF771E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626" t="45784" r="64308" b="22101"/>
        <a:stretch>
          <a:fillRect/>
        </a:stretch>
      </xdr:blipFill>
      <xdr:spPr bwMode="auto">
        <a:xfrm>
          <a:off x="66297629" y="9938204"/>
          <a:ext cx="6452810" cy="5160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f:/g/personal/secminasyenergia_bolivar_gov_co/EvzulpVhAdhInxW3cPrFP1QBbRq5nRI72mfCEOua6r17Gg?e=K1Ib3x" TargetMode="External"/><Relationship Id="rId7" Type="http://schemas.openxmlformats.org/officeDocument/2006/relationships/vmlDrawing" Target="../drawings/vmlDrawing1.vml"/><Relationship Id="rId2" Type="http://schemas.openxmlformats.org/officeDocument/2006/relationships/hyperlink" Target="../../../../../../:f:/g/personal/secminasyenergia_bolivar_gov_co/Eg_T7_kd61dNrxUDXverwA8BiZuSHr7usBSXvijMWZLqfA?e=jdSub8" TargetMode="External"/><Relationship Id="rId1" Type="http://schemas.openxmlformats.org/officeDocument/2006/relationships/hyperlink" Target="../../../../../../:f:/g/personal/secminasyenergia_bolivar_gov_co/Elo9SDdfGChOhk2DYsmLgaUBNTnTcgRGoc4U0K21ccN2Pg?e=qbZzLA" TargetMode="External"/><Relationship Id="rId6" Type="http://schemas.openxmlformats.org/officeDocument/2006/relationships/printerSettings" Target="../printerSettings/printerSettings1.bin"/><Relationship Id="rId5" Type="http://schemas.openxmlformats.org/officeDocument/2006/relationships/hyperlink" Target="../../../../../../:f:/g/personal/secminasyenergia_bolivar_gov_co/ErnA6BW8js1Kp6I_X51HMsQB5txzLOTI6ntGJ9yI7Tbp1Q?e=TFzB1G" TargetMode="External"/><Relationship Id="rId4" Type="http://schemas.openxmlformats.org/officeDocument/2006/relationships/hyperlink" Target="../../../../../../:f:/g/personal/secminasyenergia_bolivar_gov_co/Esj-6V50nw5PlwaMf7SqndEBKxQDsXcfj7uep-3ZRNKy9A?e=ebriOz"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6187676&amp;isFromPublicArea=True&amp;isModal=False" TargetMode="External"/><Relationship Id="rId2" Type="http://schemas.openxmlformats.org/officeDocument/2006/relationships/hyperlink" Target="https://community.secop.gov.co/Public/Tendering/OpportunityDetail/Index?noticeUID=CO1.NTC.6201403&amp;isFromPublicArea=True&amp;isModal=False" TargetMode="External"/><Relationship Id="rId1" Type="http://schemas.openxmlformats.org/officeDocument/2006/relationships/hyperlink" Target="https://community.secop.gov.co/Public/Tendering/OpportunityDetail/Index?noticeUID=CO1.NTC.6187571&amp;isFromPublicArea=True&amp;isModal=Fals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docs.google.com/spreadsheets/d/1-GOBrRmuqy2EN7Is2apBgaWZg3O51bX4vYgzg3nNJUU/edit?pli=1&amp;gid=239209872" TargetMode="External"/><Relationship Id="rId2" Type="http://schemas.openxmlformats.org/officeDocument/2006/relationships/hyperlink" Target="https://bolivargovco-my.sharepoint.com/my?id=%2Fpersonal%2Fcomunicacionesyprensa%5Fbolivar%5Fgov%5Fco%2FDocuments%2FMONITOREO%20DE%20MEDIOS%202024&amp;ga=1" TargetMode="External"/><Relationship Id="rId1" Type="http://schemas.openxmlformats.org/officeDocument/2006/relationships/hyperlink" Target="https://www.bolivar.gov.co/web/noticias/"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f:/g/personal/creyes_bolivar_gov_co/EkvuelCTHlhGipkyh_8nGQQB_5_KBv8ZQrkyLp3syFvhLw?e=4KlUJK" TargetMode="External"/><Relationship Id="rId3" Type="http://schemas.openxmlformats.org/officeDocument/2006/relationships/hyperlink" Target="../../../../../../../:f:/g/personal/creyes_bolivar_gov_co/Eti9NwaC7oVKjEvDjQ5pLH0Br1hb6Thps3CbJ3hGp6F3Vg?e=cmaQk4" TargetMode="External"/><Relationship Id="rId7" Type="http://schemas.openxmlformats.org/officeDocument/2006/relationships/hyperlink" Target="../../../../../../../:f:/g/personal/creyes_bolivar_gov_co/EkvuelCTHlhGipkyh_8nGQQB_5_KBv8ZQrkyLp3syFvhLw?e=4KlUJK" TargetMode="External"/><Relationship Id="rId2" Type="http://schemas.openxmlformats.org/officeDocument/2006/relationships/hyperlink" Target="../../../../../../../:f:/g/personal/creyes_bolivar_gov_co/Ep_TbiIpp-xPmBRuIXPyrNoBFELhOpuGyksJbH05K4fV4w?e=vudP1Z" TargetMode="External"/><Relationship Id="rId1" Type="http://schemas.openxmlformats.org/officeDocument/2006/relationships/hyperlink" Target="../../../../../../../:f:/g/personal/creyes_bolivar_gov_co/EjwfDn6O6FBBu2_EdZVj_roBMOJD7u_QP48_GdrDqWygbg?e=Z7a1G6" TargetMode="External"/><Relationship Id="rId6" Type="http://schemas.openxmlformats.org/officeDocument/2006/relationships/hyperlink" Target="../../../../../../../:f:/g/personal/creyes_bolivar_gov_co/EspLFS27dbRIlZvHGX1qCJ8BD86aNXDO9RAxbcIdHJI-1w?e=qbYBiH" TargetMode="External"/><Relationship Id="rId5" Type="http://schemas.openxmlformats.org/officeDocument/2006/relationships/hyperlink" Target="../../../../../../../:f:/g/personal/creyes_bolivar_gov_co/EpZHoRotdHxFuCQAHE21VJIBkiWeYxGPeV8rnDKSowm2ag?e=0ibBIc" TargetMode="External"/><Relationship Id="rId10" Type="http://schemas.openxmlformats.org/officeDocument/2006/relationships/hyperlink" Target="../../../../../../../:f:/g/personal/creyes_bolivar_gov_co/Eut89azffYlLkTIHDI064Z0BN6QHR00NUTsCytTo-MSnFA?e=dHWxDF" TargetMode="External"/><Relationship Id="rId4" Type="http://schemas.openxmlformats.org/officeDocument/2006/relationships/hyperlink" Target="../../../../../../../:f:/g/personal/creyes_bolivar_gov_co/EjmpSORfRSdGm8hyrfTMI40BFxn2TfHzLOM3FUdqbrioUA?e=X2R1nL" TargetMode="External"/><Relationship Id="rId9" Type="http://schemas.openxmlformats.org/officeDocument/2006/relationships/hyperlink" Target="../../../../../../../:f:/g/personal/creyes_bolivar_gov_co/EvOM34p_6PFJqO_7rMkfKSMBtlsYAiCOrpWnUSrvnlCkBQ?e=rxEFy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bolivargovco-my.sharepoint.com/:f:/g/personal/dbarbosab_bolivar_gov_co/EpLeA_pksA5Ot37Y-rJ5de4B5tDVn1sKRqowrbJq-GLFvw?e=TczQgk" TargetMode="External"/><Relationship Id="rId2" Type="http://schemas.openxmlformats.org/officeDocument/2006/relationships/hyperlink" Target="https://bolivargovco-my.sharepoint.com/:f:/g/personal/dbarbosab_bolivar_gov_co/Eig40B21zBdBugSNunz-p8MBJMGzbjqIPORzO1WWsXIjHg?e=BdkZJd" TargetMode="External"/><Relationship Id="rId1" Type="http://schemas.openxmlformats.org/officeDocument/2006/relationships/hyperlink" Target="https://bolivargovco-my.sharepoint.com/:f:/g/personal/dbarbosab_bolivar_gov_co/EpPzaKgAymxKrZOv0m0ZIuYBRWuZp2V_Kb7GBXyE0Ymt4w?e=c8HEBx"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hyperlink" Target="https://bolivargovco-my.sharepoint.com/:f:/g/personal/gestionprogramatica_bolivar_gov_co/EtZB75mPYh5FovaULSkXEywBBc9q5LdWtcQMIGKg2bs-2Q?e=H3NcTQ"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hyperlink" Target="https://bolivargovco-my.sharepoint.com/:b:/g/personal/lmorenop_bolivar_gov_co/EUcnMRqUUY5AvIC8j-L-Lb8Bb4Ve2nCT4LgvoNNSNKAQMQ?e=shHhKV" TargetMode="External"/><Relationship Id="rId1" Type="http://schemas.openxmlformats.org/officeDocument/2006/relationships/hyperlink" Target="https://community.secop.gov.co/Public/Tendering/OpportunityDetail/Index?noticeUID=CO1.NTC.7966457&amp;isFromPublicArea=True&amp;isModal=False"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opLeftCell="G1" zoomScaleNormal="100" workbookViewId="0">
      <selection activeCell="D11" sqref="D11"/>
    </sheetView>
  </sheetViews>
  <sheetFormatPr baseColWidth="10" defaultColWidth="10.7109375" defaultRowHeight="15" x14ac:dyDescent="0.25"/>
  <cols>
    <col min="1" max="1" width="5" customWidth="1"/>
    <col min="2" max="2" width="6.85546875" customWidth="1"/>
    <col min="3" max="3" width="3.140625" bestFit="1" customWidth="1"/>
    <col min="4" max="4" width="48.42578125" customWidth="1"/>
    <col min="5" max="5" width="4" customWidth="1"/>
    <col min="6" max="6" width="40.28515625" customWidth="1"/>
    <col min="7" max="8" width="3.7109375" bestFit="1" customWidth="1"/>
    <col min="9" max="9" width="5.85546875" customWidth="1"/>
    <col min="10" max="10" width="6" customWidth="1"/>
    <col min="11" max="11" width="28.7109375" customWidth="1"/>
    <col min="12" max="12" width="20.140625" customWidth="1"/>
    <col min="13" max="13" width="9.140625" customWidth="1"/>
    <col min="14" max="14" width="5.5703125" customWidth="1"/>
    <col min="15" max="17" width="30.42578125" customWidth="1"/>
    <col min="18" max="18" width="15.28515625" customWidth="1"/>
    <col min="19" max="19" width="16" customWidth="1"/>
    <col min="20" max="20" width="16.28515625" customWidth="1"/>
  </cols>
  <sheetData>
    <row r="1" spans="1:28" ht="66.75" customHeight="1" x14ac:dyDescent="0.25">
      <c r="A1" s="415" t="s">
        <v>0</v>
      </c>
      <c r="B1" s="415"/>
      <c r="C1" s="415"/>
      <c r="D1" s="415"/>
      <c r="E1" s="415"/>
      <c r="F1" s="415"/>
      <c r="G1" s="415"/>
      <c r="H1" s="415"/>
      <c r="I1" s="415"/>
      <c r="J1" s="415"/>
      <c r="K1" s="415"/>
      <c r="L1" s="415"/>
      <c r="M1" s="415"/>
      <c r="N1" s="415"/>
      <c r="O1" s="415"/>
      <c r="P1" s="415"/>
      <c r="Q1" s="415"/>
      <c r="R1" s="415"/>
      <c r="S1" s="415"/>
      <c r="T1" s="415"/>
    </row>
    <row r="2" spans="1:28" ht="90" customHeight="1" x14ac:dyDescent="0.25">
      <c r="A2" s="422" t="s">
        <v>1</v>
      </c>
      <c r="B2" s="422"/>
      <c r="C2" s="6" t="s">
        <v>2</v>
      </c>
      <c r="D2" s="6" t="s">
        <v>3</v>
      </c>
      <c r="E2" s="5" t="s">
        <v>4</v>
      </c>
      <c r="F2" s="6" t="s">
        <v>5</v>
      </c>
      <c r="G2" s="5" t="s">
        <v>6</v>
      </c>
      <c r="H2" s="5" t="s">
        <v>7</v>
      </c>
      <c r="I2" s="5" t="s">
        <v>8</v>
      </c>
      <c r="J2" s="5" t="s">
        <v>9</v>
      </c>
      <c r="K2" s="6" t="s">
        <v>10</v>
      </c>
      <c r="L2" s="6" t="s">
        <v>11</v>
      </c>
      <c r="M2" s="5" t="s">
        <v>12</v>
      </c>
      <c r="N2" s="5" t="s">
        <v>13</v>
      </c>
      <c r="O2" s="6" t="s">
        <v>14</v>
      </c>
      <c r="P2" s="20" t="s">
        <v>15</v>
      </c>
      <c r="Q2" s="20" t="s">
        <v>16</v>
      </c>
      <c r="R2" s="6" t="s">
        <v>17</v>
      </c>
      <c r="S2" s="6" t="s">
        <v>18</v>
      </c>
      <c r="T2" s="6" t="s">
        <v>19</v>
      </c>
    </row>
    <row r="3" spans="1:28" ht="112.5" customHeight="1" x14ac:dyDescent="0.25">
      <c r="A3" s="423"/>
      <c r="B3" s="416" t="s">
        <v>20</v>
      </c>
      <c r="C3" s="4">
        <v>1</v>
      </c>
      <c r="D3" s="3" t="s">
        <v>21</v>
      </c>
      <c r="E3" s="424" t="s">
        <v>22</v>
      </c>
      <c r="F3" s="1" t="s">
        <v>23</v>
      </c>
      <c r="G3" s="2" t="s">
        <v>24</v>
      </c>
      <c r="H3" s="2" t="s">
        <v>25</v>
      </c>
      <c r="I3" s="2" t="s">
        <v>26</v>
      </c>
      <c r="J3" s="2" t="s">
        <v>27</v>
      </c>
      <c r="K3" s="1" t="s">
        <v>28</v>
      </c>
      <c r="L3" s="1" t="s">
        <v>29</v>
      </c>
      <c r="M3" s="419" t="s">
        <v>30</v>
      </c>
      <c r="N3" s="25" t="s">
        <v>31</v>
      </c>
      <c r="O3" s="1" t="s">
        <v>32</v>
      </c>
      <c r="P3" s="35" t="s">
        <v>33</v>
      </c>
      <c r="Q3" s="1" t="s">
        <v>34</v>
      </c>
      <c r="R3" s="36" t="s">
        <v>35</v>
      </c>
      <c r="S3" s="31">
        <v>45721</v>
      </c>
      <c r="T3" s="31">
        <v>45818</v>
      </c>
      <c r="AA3" s="8"/>
      <c r="AB3" s="8"/>
    </row>
    <row r="4" spans="1:28" ht="109.5" customHeight="1" x14ac:dyDescent="0.25">
      <c r="A4" s="423"/>
      <c r="B4" s="416"/>
      <c r="C4" s="4">
        <v>2</v>
      </c>
      <c r="D4" s="3" t="s">
        <v>36</v>
      </c>
      <c r="E4" s="424"/>
      <c r="F4" s="1" t="s">
        <v>37</v>
      </c>
      <c r="G4" s="2" t="s">
        <v>38</v>
      </c>
      <c r="H4" s="2" t="s">
        <v>39</v>
      </c>
      <c r="I4" s="2" t="s">
        <v>26</v>
      </c>
      <c r="J4" s="2" t="s">
        <v>27</v>
      </c>
      <c r="K4" s="1" t="s">
        <v>109</v>
      </c>
      <c r="L4" s="1" t="s">
        <v>40</v>
      </c>
      <c r="M4" s="420"/>
      <c r="N4" s="26" t="s">
        <v>31</v>
      </c>
      <c r="O4" s="1" t="s">
        <v>32</v>
      </c>
      <c r="P4" s="35" t="s">
        <v>41</v>
      </c>
      <c r="Q4" s="1" t="s">
        <v>108</v>
      </c>
      <c r="R4" s="36" t="s">
        <v>42</v>
      </c>
      <c r="S4" s="31">
        <v>45721</v>
      </c>
      <c r="T4" s="31">
        <v>45818</v>
      </c>
      <c r="AA4" s="9"/>
      <c r="AB4" s="10"/>
    </row>
    <row r="5" spans="1:28" ht="190.5" customHeight="1" x14ac:dyDescent="0.25">
      <c r="A5" s="423"/>
      <c r="B5" s="416"/>
      <c r="C5" s="4">
        <v>3</v>
      </c>
      <c r="D5" s="3" t="s">
        <v>43</v>
      </c>
      <c r="E5" s="424"/>
      <c r="F5" s="1" t="s">
        <v>44</v>
      </c>
      <c r="G5" s="2" t="s">
        <v>45</v>
      </c>
      <c r="H5" s="2" t="s">
        <v>25</v>
      </c>
      <c r="I5" s="2" t="s">
        <v>26</v>
      </c>
      <c r="J5" s="2" t="s">
        <v>27</v>
      </c>
      <c r="K5" s="1" t="s">
        <v>46</v>
      </c>
      <c r="L5" s="1" t="s">
        <v>47</v>
      </c>
      <c r="M5" s="420"/>
      <c r="N5" s="26" t="s">
        <v>31</v>
      </c>
      <c r="O5" s="21" t="s">
        <v>48</v>
      </c>
      <c r="P5" s="28" t="s">
        <v>106</v>
      </c>
      <c r="Q5" s="21" t="s">
        <v>49</v>
      </c>
      <c r="R5" s="33" t="s">
        <v>107</v>
      </c>
      <c r="S5" s="31">
        <v>45721</v>
      </c>
      <c r="T5" s="31">
        <v>45818</v>
      </c>
      <c r="AA5" s="7"/>
      <c r="AB5" s="7"/>
    </row>
    <row r="6" spans="1:28" ht="105" customHeight="1" x14ac:dyDescent="0.25">
      <c r="A6" s="423"/>
      <c r="B6" s="416"/>
      <c r="C6" s="4">
        <v>4</v>
      </c>
      <c r="D6" s="3" t="s">
        <v>50</v>
      </c>
      <c r="E6" s="424"/>
      <c r="F6" s="1" t="s">
        <v>51</v>
      </c>
      <c r="G6" s="2" t="s">
        <v>38</v>
      </c>
      <c r="H6" s="2" t="s">
        <v>25</v>
      </c>
      <c r="I6" s="2" t="s">
        <v>26</v>
      </c>
      <c r="J6" s="2" t="s">
        <v>27</v>
      </c>
      <c r="K6" s="1" t="s">
        <v>52</v>
      </c>
      <c r="L6" s="1" t="s">
        <v>53</v>
      </c>
      <c r="M6" s="420"/>
      <c r="N6" s="26" t="s">
        <v>31</v>
      </c>
      <c r="O6" s="21" t="s">
        <v>54</v>
      </c>
      <c r="P6" s="35" t="s">
        <v>98</v>
      </c>
      <c r="Q6" s="21" t="s">
        <v>55</v>
      </c>
      <c r="R6" s="33" t="s">
        <v>99</v>
      </c>
      <c r="S6" s="31">
        <v>45721</v>
      </c>
      <c r="T6" s="31">
        <v>45818</v>
      </c>
    </row>
    <row r="7" spans="1:28" ht="139.5" customHeight="1" x14ac:dyDescent="0.25">
      <c r="A7" s="423"/>
      <c r="B7" s="416"/>
      <c r="C7" s="4">
        <v>5</v>
      </c>
      <c r="D7" s="3" t="s">
        <v>56</v>
      </c>
      <c r="E7" s="424"/>
      <c r="F7" s="1" t="s">
        <v>57</v>
      </c>
      <c r="G7" s="2" t="s">
        <v>38</v>
      </c>
      <c r="H7" s="2" t="s">
        <v>25</v>
      </c>
      <c r="I7" s="2" t="s">
        <v>26</v>
      </c>
      <c r="J7" s="2" t="s">
        <v>27</v>
      </c>
      <c r="K7" s="1" t="s">
        <v>58</v>
      </c>
      <c r="L7" s="1" t="s">
        <v>59</v>
      </c>
      <c r="M7" s="420"/>
      <c r="N7" s="26" t="s">
        <v>31</v>
      </c>
      <c r="O7" s="1" t="s">
        <v>60</v>
      </c>
      <c r="P7" s="28" t="s">
        <v>105</v>
      </c>
      <c r="Q7" s="1" t="s">
        <v>61</v>
      </c>
      <c r="R7" s="33" t="s">
        <v>104</v>
      </c>
      <c r="S7" s="31">
        <v>45721</v>
      </c>
      <c r="T7" s="31">
        <v>45818</v>
      </c>
    </row>
    <row r="8" spans="1:28" ht="134.25" customHeight="1" x14ac:dyDescent="0.25">
      <c r="A8" s="11"/>
      <c r="B8" s="416"/>
      <c r="C8" s="4">
        <v>6</v>
      </c>
      <c r="D8" s="13" t="s">
        <v>62</v>
      </c>
      <c r="E8" s="11"/>
      <c r="F8" s="14" t="s">
        <v>63</v>
      </c>
      <c r="G8" s="2" t="s">
        <v>45</v>
      </c>
      <c r="H8" s="2" t="s">
        <v>64</v>
      </c>
      <c r="I8" s="2" t="s">
        <v>65</v>
      </c>
      <c r="J8" s="2" t="s">
        <v>66</v>
      </c>
      <c r="K8" s="15" t="s">
        <v>67</v>
      </c>
      <c r="L8" s="17" t="s">
        <v>68</v>
      </c>
      <c r="M8" s="420"/>
      <c r="N8" s="26" t="s">
        <v>31</v>
      </c>
      <c r="O8" s="1" t="s">
        <v>69</v>
      </c>
      <c r="P8" s="35" t="s">
        <v>70</v>
      </c>
      <c r="Q8" s="16" t="s">
        <v>71</v>
      </c>
      <c r="R8" s="36" t="s">
        <v>72</v>
      </c>
      <c r="S8" s="31">
        <v>45721</v>
      </c>
      <c r="T8" s="31">
        <v>45818</v>
      </c>
    </row>
    <row r="9" spans="1:28" ht="147.75" customHeight="1" x14ac:dyDescent="0.25">
      <c r="A9" s="11"/>
      <c r="B9" s="416"/>
      <c r="C9" s="4">
        <v>7</v>
      </c>
      <c r="D9" s="13" t="s">
        <v>73</v>
      </c>
      <c r="E9" s="11"/>
      <c r="F9" s="14" t="s">
        <v>74</v>
      </c>
      <c r="G9" s="2" t="s">
        <v>45</v>
      </c>
      <c r="H9" s="2" t="s">
        <v>64</v>
      </c>
      <c r="I9" s="2" t="s">
        <v>26</v>
      </c>
      <c r="J9" s="2" t="s">
        <v>27</v>
      </c>
      <c r="K9" s="15" t="s">
        <v>75</v>
      </c>
      <c r="L9" s="17" t="s">
        <v>76</v>
      </c>
      <c r="M9" s="421"/>
      <c r="N9" s="26" t="s">
        <v>31</v>
      </c>
      <c r="O9" s="1" t="s">
        <v>77</v>
      </c>
      <c r="P9" s="1" t="s">
        <v>78</v>
      </c>
      <c r="Q9" s="12" t="s">
        <v>79</v>
      </c>
      <c r="R9" s="36" t="s">
        <v>80</v>
      </c>
      <c r="S9" s="31">
        <v>45721</v>
      </c>
      <c r="T9" s="31">
        <v>45818</v>
      </c>
    </row>
    <row r="10" spans="1:28" ht="171.75" customHeight="1" x14ac:dyDescent="0.25">
      <c r="A10" s="11"/>
      <c r="B10" s="416"/>
      <c r="C10" s="4">
        <v>8</v>
      </c>
      <c r="D10" s="13" t="s">
        <v>81</v>
      </c>
      <c r="E10" s="11"/>
      <c r="F10" s="22" t="s">
        <v>100</v>
      </c>
      <c r="G10" s="2" t="s">
        <v>82</v>
      </c>
      <c r="H10" s="2" t="s">
        <v>83</v>
      </c>
      <c r="I10" s="2" t="s">
        <v>84</v>
      </c>
      <c r="J10" s="2" t="s">
        <v>27</v>
      </c>
      <c r="K10" s="15" t="s">
        <v>85</v>
      </c>
      <c r="L10" s="23" t="s">
        <v>86</v>
      </c>
      <c r="M10" s="417" t="s">
        <v>87</v>
      </c>
      <c r="N10" s="26" t="s">
        <v>31</v>
      </c>
      <c r="O10" s="24" t="s">
        <v>88</v>
      </c>
      <c r="P10" s="37" t="s">
        <v>101</v>
      </c>
      <c r="Q10" s="29" t="s">
        <v>102</v>
      </c>
      <c r="R10" s="34" t="s">
        <v>103</v>
      </c>
      <c r="S10" s="31">
        <v>45721</v>
      </c>
      <c r="T10" s="31">
        <v>45818</v>
      </c>
    </row>
    <row r="11" spans="1:28" ht="124.5" customHeight="1" x14ac:dyDescent="0.25">
      <c r="A11" s="11"/>
      <c r="B11" s="416"/>
      <c r="C11" s="4">
        <v>9</v>
      </c>
      <c r="D11" s="13" t="s">
        <v>89</v>
      </c>
      <c r="E11" s="11"/>
      <c r="F11" s="19" t="s">
        <v>90</v>
      </c>
      <c r="G11" s="2" t="s">
        <v>24</v>
      </c>
      <c r="H11" s="2" t="s">
        <v>64</v>
      </c>
      <c r="I11" s="2" t="s">
        <v>65</v>
      </c>
      <c r="J11" s="2" t="s">
        <v>66</v>
      </c>
      <c r="K11" s="15" t="s">
        <v>91</v>
      </c>
      <c r="L11" s="23" t="s">
        <v>92</v>
      </c>
      <c r="M11" s="418"/>
      <c r="N11" s="27" t="s">
        <v>31</v>
      </c>
      <c r="O11" s="1" t="s">
        <v>93</v>
      </c>
      <c r="P11" s="38" t="s">
        <v>94</v>
      </c>
      <c r="Q11" s="29" t="s">
        <v>95</v>
      </c>
      <c r="R11" s="36" t="s">
        <v>96</v>
      </c>
      <c r="S11" s="31">
        <v>45721</v>
      </c>
      <c r="T11" s="31">
        <v>45818</v>
      </c>
    </row>
    <row r="12" spans="1:28" x14ac:dyDescent="0.25">
      <c r="F12" s="18"/>
      <c r="K12" s="7"/>
      <c r="L12" s="30"/>
    </row>
    <row r="13" spans="1:28" x14ac:dyDescent="0.25">
      <c r="F13" s="18"/>
      <c r="R13" s="32"/>
    </row>
    <row r="15" spans="1:28" x14ac:dyDescent="0.25">
      <c r="M15" s="7"/>
      <c r="N15" s="39"/>
      <c r="O15" s="11" t="s">
        <v>97</v>
      </c>
    </row>
  </sheetData>
  <mergeCells count="7">
    <mergeCell ref="A1:T1"/>
    <mergeCell ref="B3:B11"/>
    <mergeCell ref="M10:M11"/>
    <mergeCell ref="M3:M9"/>
    <mergeCell ref="A2:B2"/>
    <mergeCell ref="A3:A7"/>
    <mergeCell ref="E3:E7"/>
  </mergeCells>
  <hyperlinks>
    <hyperlink ref="R3" r:id="rId1" display="ANEXO 1 CAPACITACIONES" xr:uid="{718D4A40-ACC4-484B-9C9E-0AF2CDAD022C}"/>
    <hyperlink ref="R4" r:id="rId2" xr:uid="{C94815D0-7ACF-43F6-82F0-B1790E0B9F49}"/>
    <hyperlink ref="R9" r:id="rId3" xr:uid="{268D442B-232F-44B9-9786-BFBEA893C44F}"/>
    <hyperlink ref="R8" r:id="rId4" xr:uid="{7EF09252-2F24-493C-92B4-F743310ED911}"/>
    <hyperlink ref="R11" r:id="rId5" xr:uid="{15BBEBAF-22CD-44CF-B664-CBE7D6C72446}"/>
  </hyperlinks>
  <printOptions horizontalCentered="1"/>
  <pageMargins left="0.25" right="0.25" top="0.75" bottom="0.75" header="0.3" footer="0.3"/>
  <pageSetup scale="50" fitToWidth="0" fitToHeight="0" orientation="landscape" r:id="rId6"/>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9CA-455B-4ACF-955B-E1C6C01AC78A}">
  <dimension ref="A1:S7"/>
  <sheetViews>
    <sheetView topLeftCell="A2" workbookViewId="0">
      <selection activeCell="E7" sqref="E7"/>
    </sheetView>
  </sheetViews>
  <sheetFormatPr baseColWidth="10" defaultRowHeight="15" x14ac:dyDescent="0.25"/>
  <cols>
    <col min="1" max="1" width="5.7109375" customWidth="1"/>
    <col min="2" max="2" width="6" customWidth="1"/>
    <col min="3" max="4" width="6.28515625" customWidth="1"/>
    <col min="5" max="5" width="25.140625" customWidth="1"/>
    <col min="6" max="6" width="7.7109375" customWidth="1"/>
    <col min="7" max="7" width="23" customWidth="1"/>
    <col min="8" max="8" width="7" customWidth="1"/>
    <col min="9" max="9" width="5.5703125" customWidth="1"/>
    <col min="10" max="10" width="7.5703125" customWidth="1"/>
    <col min="11" max="11" width="6.42578125" customWidth="1"/>
    <col min="12" max="12" width="17" customWidth="1"/>
    <col min="13" max="13" width="14" customWidth="1"/>
    <col min="14" max="14" width="7.42578125" customWidth="1"/>
    <col min="15" max="15" width="6.140625" customWidth="1"/>
    <col min="16" max="16" width="24.140625" customWidth="1"/>
    <col min="17" max="17" width="79.42578125" customWidth="1"/>
    <col min="18" max="18" width="84.7109375" customWidth="1"/>
    <col min="19" max="19" width="25.5703125" customWidth="1"/>
  </cols>
  <sheetData>
    <row r="1" spans="1:19" ht="114.75" customHeight="1" thickBot="1" x14ac:dyDescent="0.3">
      <c r="A1" s="612" t="s">
        <v>518</v>
      </c>
      <c r="B1" s="613"/>
      <c r="C1" s="613"/>
      <c r="D1" s="613"/>
      <c r="E1" s="613"/>
      <c r="F1" s="613"/>
      <c r="G1" s="613"/>
      <c r="H1" s="613"/>
      <c r="I1" s="613"/>
      <c r="J1" s="613"/>
      <c r="K1" s="613"/>
      <c r="L1" s="613"/>
      <c r="M1" s="613"/>
      <c r="N1" s="613"/>
      <c r="O1" s="613"/>
      <c r="P1" s="613"/>
      <c r="Q1" s="613"/>
      <c r="R1" s="614"/>
      <c r="S1" s="615"/>
    </row>
    <row r="2" spans="1:19" ht="39.75" thickBot="1" x14ac:dyDescent="0.3">
      <c r="A2" s="617" t="s">
        <v>1</v>
      </c>
      <c r="B2" s="613"/>
      <c r="C2" s="618"/>
      <c r="D2" s="250" t="s">
        <v>2</v>
      </c>
      <c r="E2" s="250" t="s">
        <v>3</v>
      </c>
      <c r="F2" s="251" t="s">
        <v>154</v>
      </c>
      <c r="G2" s="250" t="s">
        <v>5</v>
      </c>
      <c r="H2" s="251" t="s">
        <v>6</v>
      </c>
      <c r="I2" s="251" t="s">
        <v>7</v>
      </c>
      <c r="J2" s="251" t="s">
        <v>8</v>
      </c>
      <c r="K2" s="251" t="s">
        <v>9</v>
      </c>
      <c r="L2" s="250" t="s">
        <v>10</v>
      </c>
      <c r="M2" s="250" t="s">
        <v>11</v>
      </c>
      <c r="N2" s="251" t="s">
        <v>12</v>
      </c>
      <c r="O2" s="251" t="s">
        <v>13</v>
      </c>
      <c r="P2" s="250" t="s">
        <v>14</v>
      </c>
      <c r="Q2" s="252" t="s">
        <v>519</v>
      </c>
      <c r="R2" s="253" t="s">
        <v>520</v>
      </c>
      <c r="S2" s="616"/>
    </row>
    <row r="3" spans="1:19" ht="51" x14ac:dyDescent="0.25">
      <c r="A3" s="619" t="s">
        <v>486</v>
      </c>
      <c r="B3" s="622" t="s">
        <v>487</v>
      </c>
      <c r="C3" s="622" t="s">
        <v>488</v>
      </c>
      <c r="D3" s="254">
        <v>1</v>
      </c>
      <c r="E3" s="255" t="s">
        <v>521</v>
      </c>
      <c r="F3" s="622" t="s">
        <v>490</v>
      </c>
      <c r="G3" s="255" t="s">
        <v>491</v>
      </c>
      <c r="H3" s="622" t="s">
        <v>492</v>
      </c>
      <c r="I3" s="622" t="s">
        <v>39</v>
      </c>
      <c r="J3" s="622" t="s">
        <v>246</v>
      </c>
      <c r="K3" s="622" t="s">
        <v>493</v>
      </c>
      <c r="L3" s="625" t="s">
        <v>494</v>
      </c>
      <c r="M3" s="625" t="s">
        <v>495</v>
      </c>
      <c r="N3" s="622" t="s">
        <v>496</v>
      </c>
      <c r="O3" s="622" t="s">
        <v>497</v>
      </c>
      <c r="P3" s="637" t="s">
        <v>522</v>
      </c>
      <c r="Q3" s="627" t="s">
        <v>523</v>
      </c>
      <c r="R3" s="629" t="s">
        <v>524</v>
      </c>
      <c r="S3" s="615"/>
    </row>
    <row r="4" spans="1:19" ht="63.75" x14ac:dyDescent="0.25">
      <c r="A4" s="620"/>
      <c r="B4" s="623"/>
      <c r="C4" s="623"/>
      <c r="D4" s="256">
        <v>2</v>
      </c>
      <c r="E4" s="257" t="s">
        <v>525</v>
      </c>
      <c r="F4" s="623"/>
      <c r="G4" s="257" t="s">
        <v>526</v>
      </c>
      <c r="H4" s="623"/>
      <c r="I4" s="623"/>
      <c r="J4" s="623"/>
      <c r="K4" s="623"/>
      <c r="L4" s="626"/>
      <c r="M4" s="626"/>
      <c r="N4" s="623"/>
      <c r="O4" s="623"/>
      <c r="P4" s="626"/>
      <c r="Q4" s="628"/>
      <c r="R4" s="630"/>
      <c r="S4" s="616"/>
    </row>
    <row r="5" spans="1:19" ht="140.25" x14ac:dyDescent="0.25">
      <c r="A5" s="620"/>
      <c r="B5" s="623"/>
      <c r="C5" s="623"/>
      <c r="D5" s="258">
        <v>3</v>
      </c>
      <c r="E5" s="259" t="s">
        <v>527</v>
      </c>
      <c r="F5" s="623"/>
      <c r="G5" s="259" t="s">
        <v>528</v>
      </c>
      <c r="H5" s="623"/>
      <c r="I5" s="623"/>
      <c r="J5" s="623"/>
      <c r="K5" s="623"/>
      <c r="L5" s="260" t="s">
        <v>529</v>
      </c>
      <c r="M5" s="260" t="s">
        <v>530</v>
      </c>
      <c r="N5" s="623"/>
      <c r="O5" s="623"/>
      <c r="P5" s="259" t="s">
        <v>531</v>
      </c>
      <c r="Q5" s="260" t="s">
        <v>532</v>
      </c>
      <c r="R5" s="261" t="s">
        <v>533</v>
      </c>
      <c r="S5" s="262"/>
    </row>
    <row r="6" spans="1:19" ht="38.25" x14ac:dyDescent="0.25">
      <c r="A6" s="620"/>
      <c r="B6" s="623"/>
      <c r="C6" s="623"/>
      <c r="D6" s="256">
        <v>4</v>
      </c>
      <c r="E6" s="257" t="s">
        <v>534</v>
      </c>
      <c r="F6" s="623"/>
      <c r="G6" s="257" t="s">
        <v>528</v>
      </c>
      <c r="H6" s="623"/>
      <c r="I6" s="623"/>
      <c r="J6" s="623"/>
      <c r="K6" s="623"/>
      <c r="L6" s="631" t="s">
        <v>511</v>
      </c>
      <c r="M6" s="631" t="s">
        <v>535</v>
      </c>
      <c r="N6" s="623"/>
      <c r="O6" s="623"/>
      <c r="P6" s="632" t="s">
        <v>536</v>
      </c>
      <c r="Q6" s="633" t="s">
        <v>537</v>
      </c>
      <c r="R6" s="635" t="s">
        <v>538</v>
      </c>
      <c r="S6" s="615"/>
    </row>
    <row r="7" spans="1:19" ht="171.75" customHeight="1" thickBot="1" x14ac:dyDescent="0.3">
      <c r="A7" s="621"/>
      <c r="B7" s="624"/>
      <c r="C7" s="624"/>
      <c r="D7" s="263">
        <v>5</v>
      </c>
      <c r="E7" s="264" t="s">
        <v>539</v>
      </c>
      <c r="F7" s="624"/>
      <c r="G7" s="264" t="s">
        <v>540</v>
      </c>
      <c r="H7" s="624"/>
      <c r="I7" s="624"/>
      <c r="J7" s="624"/>
      <c r="K7" s="624"/>
      <c r="L7" s="624"/>
      <c r="M7" s="624"/>
      <c r="N7" s="624"/>
      <c r="O7" s="624"/>
      <c r="P7" s="624"/>
      <c r="Q7" s="634"/>
      <c r="R7" s="636"/>
      <c r="S7" s="616"/>
    </row>
  </sheetData>
  <mergeCells count="25">
    <mergeCell ref="R3:R4"/>
    <mergeCell ref="S3:S4"/>
    <mergeCell ref="L6:L7"/>
    <mergeCell ref="M6:M7"/>
    <mergeCell ref="P6:P7"/>
    <mergeCell ref="Q6:Q7"/>
    <mergeCell ref="R6:R7"/>
    <mergeCell ref="S6:S7"/>
    <mergeCell ref="P3:P4"/>
    <mergeCell ref="A1:R1"/>
    <mergeCell ref="S1:S2"/>
    <mergeCell ref="A2:C2"/>
    <mergeCell ref="A3:A7"/>
    <mergeCell ref="B3:B7"/>
    <mergeCell ref="C3:C7"/>
    <mergeCell ref="F3:F7"/>
    <mergeCell ref="H3:H7"/>
    <mergeCell ref="I3:I7"/>
    <mergeCell ref="J3:J7"/>
    <mergeCell ref="K3:K7"/>
    <mergeCell ref="L3:L4"/>
    <mergeCell ref="M3:M4"/>
    <mergeCell ref="N3:N7"/>
    <mergeCell ref="O3:O7"/>
    <mergeCell ref="Q3:Q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E1170-EC0D-4F33-BF48-A376B8573CE5}">
  <dimension ref="A1:BU24"/>
  <sheetViews>
    <sheetView topLeftCell="A2" zoomScale="60" zoomScaleNormal="60" workbookViewId="0">
      <selection activeCell="BK4" sqref="BK4"/>
    </sheetView>
  </sheetViews>
  <sheetFormatPr baseColWidth="10" defaultRowHeight="15" x14ac:dyDescent="0.25"/>
  <cols>
    <col min="3" max="3" width="10.42578125" customWidth="1"/>
    <col min="4" max="4" width="10.7109375" customWidth="1"/>
    <col min="5" max="5" width="13.140625" customWidth="1"/>
    <col min="6" max="6" width="7.5703125" customWidth="1"/>
    <col min="7" max="7" width="7.42578125" customWidth="1"/>
    <col min="8" max="8" width="5.7109375" customWidth="1"/>
    <col min="9" max="9" width="7.140625" customWidth="1"/>
    <col min="10" max="10" width="7.42578125" customWidth="1"/>
    <col min="11" max="11" width="8.42578125" customWidth="1"/>
    <col min="12" max="12" width="10.7109375" customWidth="1"/>
    <col min="13" max="13" width="16.140625"/>
    <col min="14" max="14" width="43.28515625" customWidth="1"/>
    <col min="15" max="15" width="16.140625"/>
    <col min="16" max="16" width="36.140625" customWidth="1"/>
    <col min="17" max="18" width="9.7109375" customWidth="1"/>
    <col min="19" max="19" width="10.42578125" customWidth="1"/>
    <col min="20" max="20" width="10.140625" customWidth="1"/>
    <col min="21" max="21" width="8.7109375" customWidth="1"/>
    <col min="22" max="22" width="16.140625"/>
    <col min="23" max="23" width="9.7109375" customWidth="1"/>
    <col min="24" max="24" width="9.42578125" customWidth="1"/>
    <col min="25" max="25" width="8.28515625" customWidth="1"/>
    <col min="26" max="26" width="9.42578125" customWidth="1"/>
    <col min="27" max="27" width="8.5703125" customWidth="1"/>
    <col min="28" max="28" width="7.5703125" customWidth="1"/>
    <col min="29" max="29" width="9.42578125" customWidth="1"/>
    <col min="30" max="30" width="8.7109375" customWidth="1"/>
    <col min="31" max="31" width="9.42578125" customWidth="1"/>
    <col min="32" max="32" width="8.28515625" customWidth="1"/>
    <col min="33" max="33" width="8.7109375" customWidth="1"/>
    <col min="34" max="34" width="9" customWidth="1"/>
    <col min="35" max="35" width="9.28515625" customWidth="1"/>
    <col min="36" max="36" width="10.7109375" customWidth="1"/>
    <col min="37" max="37" width="10.85546875" customWidth="1"/>
    <col min="38" max="38" width="9" customWidth="1"/>
    <col min="39" max="39" width="9.7109375" customWidth="1"/>
    <col min="40" max="41" width="9.42578125" customWidth="1"/>
    <col min="42" max="42" width="16.140625"/>
    <col min="43" max="43" width="21.28515625" customWidth="1"/>
    <col min="44" max="45" width="16.140625"/>
    <col min="46" max="46" width="10" customWidth="1"/>
    <col min="47" max="47" width="21.42578125" customWidth="1"/>
    <col min="48" max="48" width="8.7109375" customWidth="1"/>
    <col min="49" max="49" width="16.140625"/>
    <col min="50" max="50" width="8.7109375" customWidth="1"/>
    <col min="51" max="51" width="16.140625"/>
    <col min="52" max="52" width="9" customWidth="1"/>
    <col min="53" max="53" width="16.140625"/>
    <col min="54" max="54" width="8.7109375" customWidth="1"/>
    <col min="55" max="55" width="24.85546875" customWidth="1"/>
    <col min="56" max="56" width="9.28515625" customWidth="1"/>
    <col min="57" max="57" width="16.140625"/>
    <col min="58" max="58" width="9.42578125" customWidth="1"/>
    <col min="59" max="62" width="16.140625"/>
    <col min="63" max="63" width="49.85546875" customWidth="1"/>
    <col min="64" max="64" width="34.7109375" customWidth="1"/>
    <col min="65" max="65" width="20.140625" customWidth="1"/>
    <col min="66" max="66" width="31.140625" customWidth="1"/>
    <col min="67" max="67" width="25.140625" customWidth="1"/>
    <col min="68" max="68" width="58.5703125" customWidth="1"/>
    <col min="69" max="69" width="16.140625"/>
    <col min="70" max="70" width="30.28515625" customWidth="1"/>
    <col min="71" max="71" width="16.140625"/>
    <col min="72" max="72" width="31.5703125" customWidth="1"/>
  </cols>
  <sheetData>
    <row r="1" spans="1:73" ht="54.75" customHeight="1" x14ac:dyDescent="0.25">
      <c r="A1" s="640" t="s">
        <v>541</v>
      </c>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c r="AO1" s="641"/>
      <c r="AP1" s="641"/>
      <c r="AQ1" s="641"/>
      <c r="AR1" s="641"/>
      <c r="AS1" s="641"/>
      <c r="AT1" s="641"/>
      <c r="AU1" s="641"/>
      <c r="AV1" s="641"/>
      <c r="AW1" s="641"/>
      <c r="AX1" s="641"/>
      <c r="AY1" s="641"/>
      <c r="AZ1" s="641"/>
      <c r="BA1" s="641"/>
      <c r="BB1" s="641"/>
      <c r="BC1" s="641"/>
      <c r="BD1" s="641"/>
      <c r="BE1" s="641"/>
      <c r="BF1" s="641"/>
      <c r="BG1" s="641"/>
      <c r="BH1" s="641"/>
      <c r="BI1" s="641"/>
      <c r="BJ1" s="641"/>
      <c r="BK1" s="641"/>
      <c r="BL1" s="641"/>
      <c r="BM1" s="641"/>
      <c r="BN1" s="641"/>
      <c r="BO1" s="641"/>
      <c r="BP1" s="641"/>
      <c r="BQ1" s="641"/>
      <c r="BR1" s="641"/>
      <c r="BS1" s="641"/>
      <c r="BT1" s="642"/>
      <c r="BU1" s="265"/>
    </row>
    <row r="2" spans="1:73" ht="15.75" x14ac:dyDescent="0.25">
      <c r="A2" s="643" t="s">
        <v>1</v>
      </c>
      <c r="B2" s="644"/>
      <c r="C2" s="644"/>
      <c r="D2" s="644"/>
      <c r="E2" s="644"/>
      <c r="F2" s="644"/>
      <c r="G2" s="644"/>
      <c r="H2" s="644"/>
      <c r="I2" s="644"/>
      <c r="J2" s="644"/>
      <c r="K2" s="644"/>
      <c r="L2" s="645"/>
      <c r="M2" s="649" t="s">
        <v>329</v>
      </c>
      <c r="N2" s="638" t="s">
        <v>3</v>
      </c>
      <c r="O2" s="649" t="s">
        <v>330</v>
      </c>
      <c r="P2" s="649" t="s">
        <v>5</v>
      </c>
      <c r="Q2" s="652" t="s">
        <v>6</v>
      </c>
      <c r="R2" s="653"/>
      <c r="S2" s="653"/>
      <c r="T2" s="653"/>
      <c r="U2" s="653"/>
      <c r="V2" s="654"/>
      <c r="W2" s="652" t="s">
        <v>7</v>
      </c>
      <c r="X2" s="653"/>
      <c r="Y2" s="653"/>
      <c r="Z2" s="653"/>
      <c r="AA2" s="653"/>
      <c r="AB2" s="653"/>
      <c r="AC2" s="653"/>
      <c r="AD2" s="653"/>
      <c r="AE2" s="653"/>
      <c r="AF2" s="653"/>
      <c r="AG2" s="653"/>
      <c r="AH2" s="653"/>
      <c r="AI2" s="653"/>
      <c r="AJ2" s="653"/>
      <c r="AK2" s="653"/>
      <c r="AL2" s="653"/>
      <c r="AM2" s="653"/>
      <c r="AN2" s="653"/>
      <c r="AO2" s="653"/>
      <c r="AP2" s="653"/>
      <c r="AQ2" s="654"/>
      <c r="AR2" s="638" t="s">
        <v>331</v>
      </c>
      <c r="AS2" s="656" t="s">
        <v>332</v>
      </c>
      <c r="AT2" s="657"/>
      <c r="AU2" s="657"/>
      <c r="AV2" s="657"/>
      <c r="AW2" s="657"/>
      <c r="AX2" s="657"/>
      <c r="AY2" s="657"/>
      <c r="AZ2" s="657"/>
      <c r="BA2" s="657"/>
      <c r="BB2" s="657"/>
      <c r="BC2" s="657"/>
      <c r="BD2" s="657"/>
      <c r="BE2" s="657"/>
      <c r="BF2" s="658"/>
      <c r="BG2" s="659" t="s">
        <v>333</v>
      </c>
      <c r="BH2" s="660"/>
      <c r="BI2" s="638" t="s">
        <v>8</v>
      </c>
      <c r="BJ2" s="638" t="s">
        <v>9</v>
      </c>
      <c r="BK2" s="638" t="s">
        <v>10</v>
      </c>
      <c r="BL2" s="638" t="s">
        <v>11</v>
      </c>
      <c r="BM2" s="638" t="s">
        <v>12</v>
      </c>
      <c r="BN2" s="638" t="s">
        <v>13</v>
      </c>
      <c r="BO2" s="638" t="s">
        <v>14</v>
      </c>
      <c r="BP2" s="638" t="s">
        <v>542</v>
      </c>
      <c r="BQ2" s="663" t="s">
        <v>543</v>
      </c>
      <c r="BR2" s="664"/>
      <c r="BS2" s="643" t="s">
        <v>544</v>
      </c>
      <c r="BT2" s="645"/>
      <c r="BU2" s="265"/>
    </row>
    <row r="3" spans="1:73" ht="45" x14ac:dyDescent="0.25">
      <c r="A3" s="646"/>
      <c r="B3" s="647"/>
      <c r="C3" s="647"/>
      <c r="D3" s="647"/>
      <c r="E3" s="647"/>
      <c r="F3" s="647"/>
      <c r="G3" s="647"/>
      <c r="H3" s="647"/>
      <c r="I3" s="647"/>
      <c r="J3" s="647"/>
      <c r="K3" s="647"/>
      <c r="L3" s="648"/>
      <c r="M3" s="650"/>
      <c r="N3" s="639"/>
      <c r="O3" s="651"/>
      <c r="P3" s="651"/>
      <c r="Q3" s="267">
        <v>1</v>
      </c>
      <c r="R3" s="267">
        <v>2</v>
      </c>
      <c r="S3" s="267">
        <v>3</v>
      </c>
      <c r="T3" s="267">
        <v>4</v>
      </c>
      <c r="U3" s="267">
        <v>5</v>
      </c>
      <c r="V3" s="266" t="s">
        <v>334</v>
      </c>
      <c r="W3" s="266">
        <v>1</v>
      </c>
      <c r="X3" s="266">
        <v>2</v>
      </c>
      <c r="Y3" s="266">
        <v>3</v>
      </c>
      <c r="Z3" s="266">
        <v>4</v>
      </c>
      <c r="AA3" s="266">
        <v>5</v>
      </c>
      <c r="AB3" s="266">
        <v>6</v>
      </c>
      <c r="AC3" s="266">
        <v>7</v>
      </c>
      <c r="AD3" s="266">
        <v>8</v>
      </c>
      <c r="AE3" s="266">
        <v>9</v>
      </c>
      <c r="AF3" s="266">
        <v>10</v>
      </c>
      <c r="AG3" s="266">
        <v>11</v>
      </c>
      <c r="AH3" s="266">
        <v>12</v>
      </c>
      <c r="AI3" s="266">
        <v>13</v>
      </c>
      <c r="AJ3" s="266">
        <v>14</v>
      </c>
      <c r="AK3" s="266">
        <v>15</v>
      </c>
      <c r="AL3" s="266">
        <v>16</v>
      </c>
      <c r="AM3" s="266">
        <v>17</v>
      </c>
      <c r="AN3" s="266">
        <v>18</v>
      </c>
      <c r="AO3" s="266">
        <v>19</v>
      </c>
      <c r="AP3" s="266" t="s">
        <v>335</v>
      </c>
      <c r="AQ3" s="266" t="s">
        <v>334</v>
      </c>
      <c r="AR3" s="655"/>
      <c r="AS3" s="268" t="s">
        <v>12</v>
      </c>
      <c r="AT3" s="268"/>
      <c r="AU3" s="268" t="s">
        <v>336</v>
      </c>
      <c r="AV3" s="268"/>
      <c r="AW3" s="268" t="s">
        <v>337</v>
      </c>
      <c r="AX3" s="268"/>
      <c r="AY3" s="268" t="s">
        <v>338</v>
      </c>
      <c r="AZ3" s="268"/>
      <c r="BA3" s="268" t="s">
        <v>339</v>
      </c>
      <c r="BB3" s="268"/>
      <c r="BC3" s="268" t="s">
        <v>340</v>
      </c>
      <c r="BD3" s="268"/>
      <c r="BE3" s="268" t="s">
        <v>17</v>
      </c>
      <c r="BF3" s="268"/>
      <c r="BG3" s="661"/>
      <c r="BH3" s="662"/>
      <c r="BI3" s="639"/>
      <c r="BJ3" s="639"/>
      <c r="BK3" s="639"/>
      <c r="BL3" s="639"/>
      <c r="BM3" s="639"/>
      <c r="BN3" s="639"/>
      <c r="BO3" s="639"/>
      <c r="BP3" s="639"/>
      <c r="BQ3" s="665"/>
      <c r="BR3" s="666"/>
      <c r="BS3" s="667"/>
      <c r="BT3" s="668"/>
      <c r="BU3" s="265"/>
    </row>
    <row r="4" spans="1:73" ht="165" x14ac:dyDescent="0.25">
      <c r="A4" s="674" t="s">
        <v>545</v>
      </c>
      <c r="B4" s="674"/>
      <c r="C4" s="674"/>
      <c r="D4" s="674"/>
      <c r="E4" s="674"/>
      <c r="F4" s="674"/>
      <c r="G4" s="674"/>
      <c r="H4" s="674"/>
      <c r="I4" s="674"/>
      <c r="J4" s="674"/>
      <c r="K4" s="674"/>
      <c r="L4" s="674"/>
      <c r="M4" s="270">
        <v>1</v>
      </c>
      <c r="N4" s="269" t="s">
        <v>546</v>
      </c>
      <c r="O4" s="675" t="s">
        <v>22</v>
      </c>
      <c r="P4" s="271" t="s">
        <v>547</v>
      </c>
      <c r="Q4" s="270"/>
      <c r="R4" s="272" t="s">
        <v>345</v>
      </c>
      <c r="S4" s="272"/>
      <c r="T4" s="272"/>
      <c r="U4" s="272"/>
      <c r="V4" s="273" t="str">
        <f>IF(Q4="x","Rara vez",IF(R4="x","Improbable",IF(S4="x","Posible",IF(T4="x","Probable",IF(U4="x","Casi Siempre"," ")))))</f>
        <v>Improbable</v>
      </c>
      <c r="W4" s="274"/>
      <c r="X4" s="274" t="s">
        <v>344</v>
      </c>
      <c r="Y4" s="274" t="s">
        <v>344</v>
      </c>
      <c r="Z4" s="274" t="s">
        <v>344</v>
      </c>
      <c r="AA4" s="274" t="s">
        <v>344</v>
      </c>
      <c r="AB4" s="274"/>
      <c r="AC4" s="274"/>
      <c r="AD4" s="274"/>
      <c r="AE4" s="274"/>
      <c r="AF4" s="274" t="s">
        <v>344</v>
      </c>
      <c r="AG4" s="274" t="s">
        <v>345</v>
      </c>
      <c r="AH4" s="274" t="s">
        <v>344</v>
      </c>
      <c r="AI4" s="274"/>
      <c r="AJ4" s="274"/>
      <c r="AK4" s="274" t="s">
        <v>345</v>
      </c>
      <c r="AL4" s="274"/>
      <c r="AM4" s="274" t="s">
        <v>344</v>
      </c>
      <c r="AN4" s="274" t="s">
        <v>344</v>
      </c>
      <c r="AO4" s="274"/>
      <c r="AP4" s="269">
        <f>COUNTIF(W4:AO4,"X")</f>
        <v>10</v>
      </c>
      <c r="AQ4" s="275" t="str">
        <f>IF(AL4="x","CATASTRÓFICO",IF(AP4&gt;11,"CATASTRÓFICO",IF(AP4&lt;=5,"MODERADO",IF(12&gt;AP4&gt;=5,"MAYOR",FALSE))))</f>
        <v>MAYOR</v>
      </c>
      <c r="AR4" s="276" t="s">
        <v>25</v>
      </c>
      <c r="AS4" s="277" t="s">
        <v>346</v>
      </c>
      <c r="AT4" s="275">
        <f>IF(ISBLANK(AS4),"",IF(AS4="Asignado",15,"0"))</f>
        <v>15</v>
      </c>
      <c r="AU4" s="277" t="s">
        <v>347</v>
      </c>
      <c r="AV4" s="275">
        <f>IF(ISBLANK(AU4),"",IF(AU4="Adecuado",15,"0"))</f>
        <v>15</v>
      </c>
      <c r="AW4" s="277" t="s">
        <v>348</v>
      </c>
      <c r="AX4" s="275">
        <f>IF(ISBLANK(AW4),"",IF(AW4="Oportuna",15,"0"))</f>
        <v>15</v>
      </c>
      <c r="AY4" s="277" t="s">
        <v>219</v>
      </c>
      <c r="AZ4" s="275">
        <f>IF(ISBLANK(AY4),"",IF(AY4="Prevenir",15,IF(AY4="Detectar",10,"0")))</f>
        <v>15</v>
      </c>
      <c r="BA4" s="277" t="s">
        <v>349</v>
      </c>
      <c r="BB4" s="275">
        <f>IF(ISBLANK(BA4),"",IF(BA4="Confiable",15,"0"))</f>
        <v>15</v>
      </c>
      <c r="BC4" s="277" t="s">
        <v>350</v>
      </c>
      <c r="BD4" s="275">
        <f>IF(ISBLANK(BC4),"",IF(BC4="Se Investigan y Resuelven Oportunamente",15,"0"))</f>
        <v>15</v>
      </c>
      <c r="BE4" s="277" t="s">
        <v>351</v>
      </c>
      <c r="BF4" s="275">
        <f>IF(ISBLANK(BE4),"",IF(BE4="Completa",10,IF(BE4="Incompleta",5,"0")))</f>
        <v>10</v>
      </c>
      <c r="BG4" s="278" t="str">
        <f>IF(BH4=0,"",IF(BH4&lt;86,"Débil",(IF(BH4&gt;=96,"Fuerte","Moderado"))))</f>
        <v>Fuerte</v>
      </c>
      <c r="BH4" s="278">
        <f>SUM(AT4,AV4,AX4,AZ4,BB4,BD4,BF4)</f>
        <v>100</v>
      </c>
      <c r="BI4" s="270" t="s">
        <v>25</v>
      </c>
      <c r="BJ4" s="269" t="s">
        <v>261</v>
      </c>
      <c r="BK4" s="279" t="s">
        <v>548</v>
      </c>
      <c r="BL4" s="279" t="s">
        <v>549</v>
      </c>
      <c r="BM4" s="279" t="s">
        <v>550</v>
      </c>
      <c r="BN4" s="279" t="s">
        <v>551</v>
      </c>
      <c r="BO4" s="279" t="s">
        <v>552</v>
      </c>
      <c r="BP4" s="273" t="s">
        <v>553</v>
      </c>
      <c r="BQ4" s="670" t="s">
        <v>554</v>
      </c>
      <c r="BR4" s="671"/>
      <c r="BS4" s="670" t="s">
        <v>555</v>
      </c>
      <c r="BT4" s="671"/>
      <c r="BU4" s="280"/>
    </row>
    <row r="5" spans="1:73" ht="409.5" x14ac:dyDescent="0.25">
      <c r="A5" s="674"/>
      <c r="B5" s="674"/>
      <c r="C5" s="674"/>
      <c r="D5" s="674"/>
      <c r="E5" s="674"/>
      <c r="F5" s="674"/>
      <c r="G5" s="674"/>
      <c r="H5" s="674"/>
      <c r="I5" s="674"/>
      <c r="J5" s="674"/>
      <c r="K5" s="674"/>
      <c r="L5" s="674"/>
      <c r="M5" s="281">
        <v>2</v>
      </c>
      <c r="N5" s="269" t="s">
        <v>556</v>
      </c>
      <c r="O5" s="676"/>
      <c r="P5" s="282" t="s">
        <v>557</v>
      </c>
      <c r="Q5" s="283"/>
      <c r="R5" s="284"/>
      <c r="S5" s="284" t="s">
        <v>345</v>
      </c>
      <c r="T5" s="284"/>
      <c r="U5" s="284"/>
      <c r="V5" s="285" t="s">
        <v>24</v>
      </c>
      <c r="W5" s="286"/>
      <c r="X5" s="286" t="s">
        <v>345</v>
      </c>
      <c r="Y5" s="286" t="s">
        <v>345</v>
      </c>
      <c r="Z5" s="286" t="s">
        <v>345</v>
      </c>
      <c r="AA5" s="286" t="s">
        <v>345</v>
      </c>
      <c r="AB5" s="286" t="s">
        <v>345</v>
      </c>
      <c r="AC5" s="286" t="s">
        <v>345</v>
      </c>
      <c r="AD5" s="286" t="s">
        <v>345</v>
      </c>
      <c r="AE5" s="286"/>
      <c r="AF5" s="286" t="s">
        <v>345</v>
      </c>
      <c r="AG5" s="286" t="s">
        <v>345</v>
      </c>
      <c r="AH5" s="286" t="s">
        <v>345</v>
      </c>
      <c r="AI5" s="286" t="s">
        <v>345</v>
      </c>
      <c r="AJ5" s="286" t="s">
        <v>345</v>
      </c>
      <c r="AK5" s="286" t="s">
        <v>345</v>
      </c>
      <c r="AL5" s="286"/>
      <c r="AM5" s="286" t="s">
        <v>345</v>
      </c>
      <c r="AN5" s="286"/>
      <c r="AO5" s="286"/>
      <c r="AP5" s="287">
        <f t="shared" ref="AP5:AP7" si="0">COUNTIF(W5:AO5,"X")</f>
        <v>14</v>
      </c>
      <c r="AQ5" s="288" t="str">
        <f t="shared" ref="AQ5:AQ7" si="1">IF(AL5="x","CATASTRÓFICO",IF(AP5&gt;11,"CATASTRÓFICO",IF(AP5&lt;=5,"MODERADO",IF(12&gt;AP5&gt;=5,"MAYOR",FALSE))))</f>
        <v>CATASTRÓFICO</v>
      </c>
      <c r="AR5" s="276" t="s">
        <v>26</v>
      </c>
      <c r="AS5" s="289" t="s">
        <v>346</v>
      </c>
      <c r="AT5" s="288">
        <f t="shared" ref="AT5:AT7" si="2">IF(ISBLANK(AS5),"",IF(AS5="Asignado",15,"0"))</f>
        <v>15</v>
      </c>
      <c r="AU5" s="289" t="s">
        <v>347</v>
      </c>
      <c r="AV5" s="288">
        <f t="shared" ref="AV5:AV7" si="3">IF(ISBLANK(AU5),"",IF(AU5="Adecuado",15,"0"))</f>
        <v>15</v>
      </c>
      <c r="AW5" s="289" t="s">
        <v>348</v>
      </c>
      <c r="AX5" s="288">
        <f t="shared" ref="AX5:AX7" si="4">IF(ISBLANK(AW5),"",IF(AW5="Oportuna",15,"0"))</f>
        <v>15</v>
      </c>
      <c r="AY5" s="289" t="s">
        <v>219</v>
      </c>
      <c r="AZ5" s="288">
        <f t="shared" ref="AZ5:AZ7" si="5">IF(ISBLANK(AY5),"",IF(AY5="Prevenir",15,IF(AY5="Detectar",10,"0")))</f>
        <v>15</v>
      </c>
      <c r="BA5" s="289" t="s">
        <v>349</v>
      </c>
      <c r="BB5" s="288">
        <f t="shared" ref="BB5:BB7" si="6">IF(ISBLANK(BA5),"",IF(BA5="Confiable",15,"0"))</f>
        <v>15</v>
      </c>
      <c r="BC5" s="289" t="s">
        <v>350</v>
      </c>
      <c r="BD5" s="288">
        <f t="shared" ref="BD5:BD7" si="7">IF(ISBLANK(BC5),"",IF(BC5="Se Investigan y Resuelven Oportunamente",15,"0"))</f>
        <v>15</v>
      </c>
      <c r="BE5" s="289" t="s">
        <v>351</v>
      </c>
      <c r="BF5" s="288">
        <f t="shared" ref="BF5:BF7" si="8">IF(ISBLANK(BE5),"",IF(BE5="Completa",10,IF(BE5="Incompleta",5,"0")))</f>
        <v>10</v>
      </c>
      <c r="BG5" s="290" t="str">
        <f t="shared" ref="BG5:BG7" si="9">IF(BH5=0,"",IF(BH5&lt;86,"Débil",(IF(BH5&gt;=96,"Fuerte","Moderado"))))</f>
        <v>Fuerte</v>
      </c>
      <c r="BH5" s="291">
        <f t="shared" ref="BH5:BH7" si="10">SUM(AT5,AV5,AX5,AZ5,BB5,BD5,BF5)</f>
        <v>100</v>
      </c>
      <c r="BI5" s="292" t="s">
        <v>25</v>
      </c>
      <c r="BJ5" s="293" t="s">
        <v>261</v>
      </c>
      <c r="BK5" s="279" t="s">
        <v>558</v>
      </c>
      <c r="BL5" s="279" t="s">
        <v>559</v>
      </c>
      <c r="BM5" s="279" t="s">
        <v>550</v>
      </c>
      <c r="BN5" s="279" t="s">
        <v>560</v>
      </c>
      <c r="BO5" s="294" t="s">
        <v>561</v>
      </c>
      <c r="BP5" s="295" t="s">
        <v>562</v>
      </c>
      <c r="BQ5" s="670" t="s">
        <v>554</v>
      </c>
      <c r="BR5" s="671"/>
      <c r="BS5" s="670" t="s">
        <v>563</v>
      </c>
      <c r="BT5" s="671"/>
      <c r="BU5" s="280"/>
    </row>
    <row r="6" spans="1:73" ht="75" customHeight="1" x14ac:dyDescent="0.25">
      <c r="A6" s="670" t="s">
        <v>564</v>
      </c>
      <c r="B6" s="768"/>
      <c r="C6" s="768"/>
      <c r="D6" s="768"/>
      <c r="E6" s="768"/>
      <c r="F6" s="768"/>
      <c r="G6" s="768"/>
      <c r="H6" s="768"/>
      <c r="I6" s="768"/>
      <c r="J6" s="768"/>
      <c r="K6" s="768"/>
      <c r="L6" s="671"/>
      <c r="M6" s="270">
        <v>3</v>
      </c>
      <c r="N6" s="269" t="s">
        <v>565</v>
      </c>
      <c r="O6" s="676"/>
      <c r="P6" s="296" t="s">
        <v>566</v>
      </c>
      <c r="Q6" s="297"/>
      <c r="R6" s="298"/>
      <c r="S6" s="298" t="s">
        <v>345</v>
      </c>
      <c r="T6" s="298"/>
      <c r="U6" s="298"/>
      <c r="V6" s="299" t="s">
        <v>24</v>
      </c>
      <c r="W6" s="300"/>
      <c r="X6" s="300" t="s">
        <v>345</v>
      </c>
      <c r="Y6" s="300" t="s">
        <v>345</v>
      </c>
      <c r="Z6" s="300" t="s">
        <v>345</v>
      </c>
      <c r="AA6" s="300" t="s">
        <v>345</v>
      </c>
      <c r="AB6" s="300" t="s">
        <v>345</v>
      </c>
      <c r="AC6" s="300" t="s">
        <v>345</v>
      </c>
      <c r="AD6" s="300" t="s">
        <v>345</v>
      </c>
      <c r="AE6" s="300"/>
      <c r="AF6" s="300" t="s">
        <v>345</v>
      </c>
      <c r="AG6" s="300" t="s">
        <v>345</v>
      </c>
      <c r="AH6" s="300" t="s">
        <v>345</v>
      </c>
      <c r="AI6" s="300" t="s">
        <v>345</v>
      </c>
      <c r="AJ6" s="300" t="s">
        <v>345</v>
      </c>
      <c r="AK6" s="300" t="s">
        <v>345</v>
      </c>
      <c r="AL6" s="300"/>
      <c r="AM6" s="300" t="s">
        <v>345</v>
      </c>
      <c r="AN6" s="300"/>
      <c r="AO6" s="300"/>
      <c r="AP6" s="287">
        <f t="shared" si="0"/>
        <v>14</v>
      </c>
      <c r="AQ6" s="288" t="str">
        <f t="shared" si="1"/>
        <v>CATASTRÓFICO</v>
      </c>
      <c r="AR6" s="276" t="s">
        <v>26</v>
      </c>
      <c r="AS6" s="289" t="s">
        <v>346</v>
      </c>
      <c r="AT6" s="288">
        <f t="shared" si="2"/>
        <v>15</v>
      </c>
      <c r="AU6" s="289" t="s">
        <v>347</v>
      </c>
      <c r="AV6" s="288">
        <f t="shared" si="3"/>
        <v>15</v>
      </c>
      <c r="AW6" s="289" t="s">
        <v>348</v>
      </c>
      <c r="AX6" s="288">
        <f t="shared" si="4"/>
        <v>15</v>
      </c>
      <c r="AY6" s="289" t="s">
        <v>219</v>
      </c>
      <c r="AZ6" s="288">
        <f t="shared" si="5"/>
        <v>15</v>
      </c>
      <c r="BA6" s="289" t="s">
        <v>349</v>
      </c>
      <c r="BB6" s="288">
        <f t="shared" si="6"/>
        <v>15</v>
      </c>
      <c r="BC6" s="289" t="s">
        <v>350</v>
      </c>
      <c r="BD6" s="288">
        <f t="shared" si="7"/>
        <v>15</v>
      </c>
      <c r="BE6" s="289" t="s">
        <v>351</v>
      </c>
      <c r="BF6" s="288">
        <f t="shared" si="8"/>
        <v>10</v>
      </c>
      <c r="BG6" s="290" t="str">
        <f t="shared" si="9"/>
        <v>Fuerte</v>
      </c>
      <c r="BH6" s="291">
        <f t="shared" si="10"/>
        <v>100</v>
      </c>
      <c r="BI6" s="292" t="s">
        <v>25</v>
      </c>
      <c r="BJ6" s="293" t="s">
        <v>261</v>
      </c>
      <c r="BK6" s="301" t="s">
        <v>567</v>
      </c>
      <c r="BL6" s="301" t="s">
        <v>568</v>
      </c>
      <c r="BM6" s="301" t="s">
        <v>550</v>
      </c>
      <c r="BN6" s="301" t="s">
        <v>569</v>
      </c>
      <c r="BO6" s="301" t="s">
        <v>570</v>
      </c>
      <c r="BP6" s="302" t="s">
        <v>571</v>
      </c>
      <c r="BQ6" s="670" t="s">
        <v>572</v>
      </c>
      <c r="BR6" s="671"/>
      <c r="BS6" s="670"/>
      <c r="BT6" s="671"/>
      <c r="BU6" s="280"/>
    </row>
    <row r="7" spans="1:73" ht="180" x14ac:dyDescent="0.25">
      <c r="A7" s="670" t="s">
        <v>573</v>
      </c>
      <c r="B7" s="768"/>
      <c r="C7" s="768"/>
      <c r="D7" s="768"/>
      <c r="E7" s="768"/>
      <c r="F7" s="768"/>
      <c r="G7" s="768"/>
      <c r="H7" s="768"/>
      <c r="I7" s="768"/>
      <c r="J7" s="768"/>
      <c r="K7" s="768"/>
      <c r="L7" s="671"/>
      <c r="M7" s="270">
        <v>4</v>
      </c>
      <c r="N7" s="269" t="s">
        <v>574</v>
      </c>
      <c r="O7" s="677"/>
      <c r="P7" s="282" t="s">
        <v>575</v>
      </c>
      <c r="Q7" s="297"/>
      <c r="R7" s="298"/>
      <c r="S7" s="298"/>
      <c r="T7" s="298" t="s">
        <v>345</v>
      </c>
      <c r="U7" s="298"/>
      <c r="V7" s="303" t="s">
        <v>286</v>
      </c>
      <c r="W7" s="300"/>
      <c r="X7" s="300" t="s">
        <v>344</v>
      </c>
      <c r="Y7" s="300" t="s">
        <v>344</v>
      </c>
      <c r="Z7" s="300" t="s">
        <v>344</v>
      </c>
      <c r="AA7" s="300" t="s">
        <v>344</v>
      </c>
      <c r="AB7" s="300" t="s">
        <v>344</v>
      </c>
      <c r="AC7" s="300" t="s">
        <v>344</v>
      </c>
      <c r="AD7" s="300" t="s">
        <v>344</v>
      </c>
      <c r="AE7" s="300"/>
      <c r="AF7" s="300" t="s">
        <v>344</v>
      </c>
      <c r="AG7" s="300" t="s">
        <v>344</v>
      </c>
      <c r="AH7" s="300" t="s">
        <v>344</v>
      </c>
      <c r="AI7" s="300"/>
      <c r="AJ7" s="300" t="s">
        <v>344</v>
      </c>
      <c r="AK7" s="300" t="s">
        <v>344</v>
      </c>
      <c r="AL7" s="300"/>
      <c r="AM7" s="300" t="s">
        <v>344</v>
      </c>
      <c r="AN7" s="300" t="s">
        <v>344</v>
      </c>
      <c r="AO7" s="300"/>
      <c r="AP7" s="282">
        <f t="shared" si="0"/>
        <v>14</v>
      </c>
      <c r="AQ7" s="304" t="str">
        <f t="shared" si="1"/>
        <v>CATASTRÓFICO</v>
      </c>
      <c r="AR7" s="297" t="s">
        <v>26</v>
      </c>
      <c r="AS7" s="305" t="s">
        <v>346</v>
      </c>
      <c r="AT7" s="304">
        <f t="shared" si="2"/>
        <v>15</v>
      </c>
      <c r="AU7" s="305" t="s">
        <v>347</v>
      </c>
      <c r="AV7" s="304">
        <f t="shared" si="3"/>
        <v>15</v>
      </c>
      <c r="AW7" s="305" t="s">
        <v>348</v>
      </c>
      <c r="AX7" s="304">
        <f t="shared" si="4"/>
        <v>15</v>
      </c>
      <c r="AY7" s="305" t="s">
        <v>219</v>
      </c>
      <c r="AZ7" s="304">
        <f t="shared" si="5"/>
        <v>15</v>
      </c>
      <c r="BA7" s="305" t="s">
        <v>349</v>
      </c>
      <c r="BB7" s="304">
        <f t="shared" si="6"/>
        <v>15</v>
      </c>
      <c r="BC7" s="305" t="s">
        <v>350</v>
      </c>
      <c r="BD7" s="304">
        <f t="shared" si="7"/>
        <v>15</v>
      </c>
      <c r="BE7" s="305" t="s">
        <v>351</v>
      </c>
      <c r="BF7" s="304">
        <f t="shared" si="8"/>
        <v>10</v>
      </c>
      <c r="BG7" s="306" t="str">
        <f t="shared" si="9"/>
        <v>Fuerte</v>
      </c>
      <c r="BH7" s="307">
        <f t="shared" si="10"/>
        <v>100</v>
      </c>
      <c r="BI7" s="270" t="s">
        <v>25</v>
      </c>
      <c r="BJ7" s="269" t="s">
        <v>261</v>
      </c>
      <c r="BK7" s="308" t="s">
        <v>576</v>
      </c>
      <c r="BL7" s="308" t="s">
        <v>577</v>
      </c>
      <c r="BM7" s="308" t="s">
        <v>578</v>
      </c>
      <c r="BN7" s="308" t="s">
        <v>579</v>
      </c>
      <c r="BO7" s="308" t="s">
        <v>580</v>
      </c>
      <c r="BP7" s="309" t="s">
        <v>581</v>
      </c>
      <c r="BQ7" s="672"/>
      <c r="BR7" s="673"/>
      <c r="BS7" s="670"/>
      <c r="BT7" s="671"/>
      <c r="BU7" s="280"/>
    </row>
    <row r="8" spans="1:73" ht="15.75" x14ac:dyDescent="0.25">
      <c r="A8" s="280"/>
      <c r="B8" s="280"/>
      <c r="C8" s="280"/>
      <c r="D8" s="280"/>
      <c r="E8" s="280"/>
      <c r="F8" s="280"/>
      <c r="G8" s="280"/>
      <c r="H8" s="280"/>
      <c r="I8" s="280"/>
      <c r="J8" s="280"/>
      <c r="K8" s="280"/>
      <c r="L8" s="280"/>
      <c r="M8" s="280"/>
      <c r="N8" s="31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311"/>
      <c r="AR8" s="280"/>
      <c r="AS8" s="280"/>
      <c r="AT8" s="280"/>
      <c r="AU8" s="280"/>
      <c r="AV8" s="280"/>
      <c r="AW8" s="280"/>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row>
    <row r="9" spans="1:73" ht="15.75" x14ac:dyDescent="0.25">
      <c r="A9" s="280"/>
      <c r="B9" s="280"/>
      <c r="C9" s="280"/>
      <c r="D9" s="280"/>
      <c r="E9" s="280"/>
      <c r="F9" s="280"/>
      <c r="G9" s="280"/>
      <c r="H9" s="280"/>
      <c r="I9" s="280"/>
      <c r="J9" s="280"/>
      <c r="K9" s="280"/>
      <c r="L9" s="280"/>
      <c r="M9" s="280"/>
      <c r="N9" s="31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311"/>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0"/>
      <c r="BU9" s="280"/>
    </row>
    <row r="10" spans="1:73" ht="15.75" x14ac:dyDescent="0.25">
      <c r="A10" s="280"/>
      <c r="B10" s="280"/>
      <c r="C10" s="280"/>
      <c r="D10" s="280"/>
      <c r="E10" s="280"/>
      <c r="F10" s="280"/>
      <c r="G10" s="280"/>
      <c r="H10" s="280"/>
      <c r="I10" s="280"/>
      <c r="J10" s="280"/>
      <c r="K10" s="280"/>
      <c r="L10" s="280"/>
      <c r="M10" s="280"/>
      <c r="N10" s="31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311"/>
      <c r="AR10" s="280"/>
      <c r="AS10" s="280"/>
      <c r="AT10" s="280"/>
      <c r="AU10" s="280"/>
      <c r="AV10" s="280"/>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0"/>
      <c r="BU10" s="280"/>
    </row>
    <row r="11" spans="1:73" ht="15.75" x14ac:dyDescent="0.25">
      <c r="A11" s="312"/>
      <c r="B11" s="312"/>
      <c r="C11" s="312"/>
      <c r="D11" s="312"/>
      <c r="E11" s="312"/>
      <c r="F11" s="312"/>
      <c r="G11" s="312"/>
      <c r="H11" s="312"/>
      <c r="I11" s="312"/>
      <c r="J11" s="312"/>
      <c r="K11" s="312"/>
      <c r="L11" s="312"/>
      <c r="M11" s="312"/>
      <c r="N11" s="313"/>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4"/>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row>
    <row r="12" spans="1:73" ht="15.75" x14ac:dyDescent="0.25">
      <c r="A12" s="669" t="s">
        <v>582</v>
      </c>
      <c r="B12" s="669"/>
      <c r="C12" s="669"/>
      <c r="D12" s="669"/>
      <c r="E12" s="669"/>
      <c r="F12" s="669"/>
      <c r="G12" s="669"/>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669"/>
      <c r="AJ12" s="669"/>
      <c r="AK12" s="669"/>
      <c r="AL12" s="669"/>
      <c r="AM12" s="669"/>
      <c r="AN12" s="669"/>
      <c r="AO12" s="669"/>
      <c r="AP12" s="669"/>
      <c r="AQ12" s="669"/>
      <c r="AR12" s="669"/>
      <c r="AS12" s="669"/>
      <c r="AT12" s="669"/>
      <c r="AU12" s="669"/>
      <c r="AV12" s="669"/>
      <c r="AW12" s="669"/>
      <c r="AX12" s="669"/>
      <c r="AY12" s="669"/>
      <c r="AZ12" s="669"/>
      <c r="BA12" s="669"/>
      <c r="BB12" s="669"/>
      <c r="BC12" s="669"/>
      <c r="BD12" s="669"/>
      <c r="BE12" s="669"/>
      <c r="BF12" s="669"/>
      <c r="BG12" s="669"/>
      <c r="BH12" s="669"/>
      <c r="BI12" s="669"/>
      <c r="BJ12" s="669"/>
      <c r="BK12" s="669"/>
      <c r="BL12" s="669"/>
      <c r="BM12" s="669"/>
      <c r="BN12" s="669"/>
      <c r="BO12" s="669"/>
      <c r="BP12" s="669"/>
      <c r="BQ12" s="315"/>
      <c r="BR12" s="315"/>
      <c r="BS12" s="315"/>
      <c r="BT12" s="315"/>
      <c r="BU12" s="315"/>
    </row>
    <row r="13" spans="1:73" ht="15.75" x14ac:dyDescent="0.25">
      <c r="A13" s="280"/>
      <c r="B13" s="280"/>
      <c r="C13" s="280"/>
      <c r="D13" s="280"/>
      <c r="E13" s="280"/>
      <c r="F13" s="280"/>
      <c r="G13" s="280"/>
      <c r="H13" s="280"/>
      <c r="I13" s="280"/>
      <c r="J13" s="280"/>
      <c r="K13" s="280"/>
      <c r="L13" s="280"/>
      <c r="M13" s="280"/>
      <c r="N13" s="31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311"/>
      <c r="AR13" s="280"/>
      <c r="AS13" s="280"/>
      <c r="AT13" s="280"/>
      <c r="AU13" s="280"/>
      <c r="AV13" s="280"/>
      <c r="AW13" s="280"/>
      <c r="AX13" s="280"/>
      <c r="AY13" s="280"/>
      <c r="AZ13" s="280"/>
      <c r="BA13" s="280"/>
      <c r="BB13" s="280"/>
      <c r="BC13" s="280"/>
      <c r="BD13" s="280"/>
      <c r="BE13" s="280"/>
      <c r="BF13" s="280"/>
      <c r="BG13" s="280"/>
      <c r="BH13" s="280"/>
      <c r="BI13" s="280"/>
      <c r="BJ13" s="280"/>
      <c r="BK13" s="280"/>
      <c r="BL13" s="280"/>
      <c r="BM13" s="280"/>
      <c r="BN13" s="280"/>
      <c r="BO13" s="280"/>
      <c r="BP13" s="280"/>
      <c r="BQ13" s="280"/>
      <c r="BR13" s="280"/>
      <c r="BS13" s="280"/>
      <c r="BT13" s="280"/>
      <c r="BU13" s="280"/>
    </row>
    <row r="14" spans="1:73" ht="15.75" x14ac:dyDescent="0.25">
      <c r="A14" s="280"/>
      <c r="B14" s="280"/>
      <c r="C14" s="280"/>
      <c r="D14" s="280"/>
      <c r="E14" s="280"/>
      <c r="F14" s="280"/>
      <c r="G14" s="280"/>
      <c r="H14" s="280"/>
      <c r="I14" s="280"/>
      <c r="J14" s="280"/>
      <c r="K14" s="280"/>
      <c r="L14" s="280"/>
      <c r="M14" s="280"/>
      <c r="N14" s="31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311"/>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0"/>
      <c r="BS14" s="280"/>
      <c r="BT14" s="280"/>
      <c r="BU14" s="280"/>
    </row>
    <row r="15" spans="1:73" ht="15.75" x14ac:dyDescent="0.25">
      <c r="A15" s="280"/>
      <c r="B15" s="280"/>
      <c r="C15" s="280"/>
      <c r="D15" s="280"/>
      <c r="E15" s="280"/>
      <c r="F15" s="280"/>
      <c r="G15" s="280"/>
      <c r="H15" s="280"/>
      <c r="I15" s="280"/>
      <c r="J15" s="280"/>
      <c r="K15" s="280"/>
      <c r="L15" s="280"/>
      <c r="M15" s="280"/>
      <c r="N15" s="31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311"/>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0"/>
      <c r="BT15" s="280"/>
      <c r="BU15" s="280"/>
    </row>
    <row r="16" spans="1:73" ht="15.75" x14ac:dyDescent="0.25">
      <c r="A16" s="280"/>
      <c r="B16" s="280"/>
      <c r="C16" s="280"/>
      <c r="D16" s="280"/>
      <c r="E16" s="280"/>
      <c r="F16" s="280"/>
      <c r="G16" s="280"/>
      <c r="H16" s="280"/>
      <c r="I16" s="280"/>
      <c r="J16" s="280"/>
      <c r="K16" s="280"/>
      <c r="L16" s="280"/>
      <c r="M16" s="280"/>
      <c r="N16" s="310"/>
      <c r="O16" s="280"/>
      <c r="P16" s="280"/>
      <c r="Q16" s="280"/>
      <c r="R16" s="280"/>
      <c r="S16" s="280"/>
      <c r="T16" s="280"/>
      <c r="U16" s="280"/>
      <c r="V16" s="280"/>
      <c r="W16" s="280"/>
      <c r="X16" s="280"/>
      <c r="Y16" s="280"/>
      <c r="Z16" s="280"/>
      <c r="AA16" s="280"/>
      <c r="AB16" s="280"/>
      <c r="AC16" s="280"/>
      <c r="AD16" s="280"/>
      <c r="AE16" s="280"/>
      <c r="AF16" s="280"/>
      <c r="AG16" s="280"/>
      <c r="AH16" s="280"/>
      <c r="AI16" s="280"/>
      <c r="AJ16" s="280"/>
      <c r="AK16" s="280"/>
      <c r="AL16" s="280"/>
      <c r="AM16" s="280"/>
      <c r="AN16" s="280"/>
      <c r="AO16" s="280"/>
      <c r="AP16" s="280"/>
      <c r="AQ16" s="311"/>
      <c r="AR16" s="280"/>
      <c r="AS16" s="280"/>
      <c r="AT16" s="280"/>
      <c r="AU16" s="280"/>
      <c r="AV16" s="280"/>
      <c r="AW16" s="280"/>
      <c r="AX16" s="280"/>
      <c r="AY16" s="280"/>
      <c r="AZ16" s="280"/>
      <c r="BA16" s="280"/>
      <c r="BB16" s="280"/>
      <c r="BC16" s="280"/>
      <c r="BD16" s="280"/>
      <c r="BE16" s="280"/>
      <c r="BF16" s="280"/>
      <c r="BG16" s="280"/>
      <c r="BH16" s="280"/>
      <c r="BI16" s="280"/>
      <c r="BJ16" s="280"/>
      <c r="BK16" s="280"/>
      <c r="BL16" s="280"/>
      <c r="BM16" s="280"/>
      <c r="BN16" s="280"/>
      <c r="BO16" s="280"/>
      <c r="BP16" s="280"/>
      <c r="BQ16" s="280"/>
      <c r="BR16" s="280"/>
      <c r="BS16" s="280"/>
      <c r="BT16" s="280"/>
      <c r="BU16" s="280"/>
    </row>
    <row r="17" spans="1:73" ht="15.75" x14ac:dyDescent="0.25">
      <c r="A17" s="280"/>
      <c r="B17" s="280"/>
      <c r="C17" s="280"/>
      <c r="D17" s="280"/>
      <c r="E17" s="280"/>
      <c r="F17" s="280"/>
      <c r="G17" s="280"/>
      <c r="H17" s="280"/>
      <c r="I17" s="280"/>
      <c r="J17" s="280"/>
      <c r="K17" s="280"/>
      <c r="L17" s="280"/>
      <c r="M17" s="280"/>
      <c r="N17" s="31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311"/>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0"/>
      <c r="BS17" s="280"/>
      <c r="BT17" s="280"/>
      <c r="BU17" s="280"/>
    </row>
    <row r="18" spans="1:73" ht="15.75" x14ac:dyDescent="0.25">
      <c r="A18" s="280"/>
      <c r="B18" s="280"/>
      <c r="C18" s="280"/>
      <c r="D18" s="280"/>
      <c r="E18" s="280"/>
      <c r="F18" s="280"/>
      <c r="G18" s="280"/>
      <c r="H18" s="280"/>
      <c r="I18" s="280"/>
      <c r="J18" s="280"/>
      <c r="K18" s="280"/>
      <c r="L18" s="280"/>
      <c r="M18" s="280"/>
      <c r="N18" s="31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311"/>
      <c r="AR18" s="280"/>
      <c r="AS18" s="280"/>
      <c r="AT18" s="280"/>
      <c r="AU18" s="280"/>
      <c r="AV18" s="280"/>
      <c r="AW18" s="280"/>
      <c r="AX18" s="280"/>
      <c r="AY18" s="280"/>
      <c r="AZ18" s="280"/>
      <c r="BA18" s="280"/>
      <c r="BB18" s="280"/>
      <c r="BC18" s="280"/>
      <c r="BD18" s="280"/>
      <c r="BE18" s="280"/>
      <c r="BF18" s="280"/>
      <c r="BG18" s="280"/>
      <c r="BH18" s="280"/>
      <c r="BI18" s="280"/>
      <c r="BJ18" s="280"/>
      <c r="BK18" s="280"/>
      <c r="BL18" s="280"/>
      <c r="BM18" s="280"/>
      <c r="BN18" s="280"/>
      <c r="BO18" s="280"/>
      <c r="BP18" s="280"/>
      <c r="BQ18" s="280"/>
      <c r="BR18" s="280"/>
      <c r="BS18" s="280"/>
      <c r="BT18" s="280"/>
      <c r="BU18" s="280"/>
    </row>
    <row r="19" spans="1:73" ht="15.75" x14ac:dyDescent="0.25">
      <c r="A19" s="280"/>
      <c r="B19" s="280"/>
      <c r="C19" s="280"/>
      <c r="D19" s="280"/>
      <c r="E19" s="280"/>
      <c r="F19" s="280"/>
      <c r="G19" s="280"/>
      <c r="H19" s="280"/>
      <c r="I19" s="280"/>
      <c r="J19" s="280"/>
      <c r="K19" s="280"/>
      <c r="L19" s="280"/>
      <c r="M19" s="280"/>
      <c r="N19" s="31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311"/>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280"/>
      <c r="BP19" s="280"/>
      <c r="BQ19" s="280"/>
      <c r="BR19" s="280"/>
      <c r="BS19" s="280"/>
      <c r="BT19" s="280"/>
      <c r="BU19" s="280"/>
    </row>
    <row r="20" spans="1:73" ht="15.75" x14ac:dyDescent="0.25">
      <c r="A20" s="280"/>
      <c r="B20" s="280"/>
      <c r="C20" s="280"/>
      <c r="D20" s="280"/>
      <c r="E20" s="280"/>
      <c r="F20" s="280"/>
      <c r="G20" s="280"/>
      <c r="H20" s="280"/>
      <c r="I20" s="280"/>
      <c r="J20" s="280"/>
      <c r="K20" s="280"/>
      <c r="L20" s="280"/>
      <c r="M20" s="280"/>
      <c r="N20" s="31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311"/>
      <c r="AR20" s="280"/>
      <c r="AS20" s="280"/>
      <c r="AT20" s="280"/>
      <c r="AU20" s="280"/>
      <c r="AV20" s="280"/>
      <c r="AW20" s="280"/>
      <c r="AX20" s="280"/>
      <c r="AY20" s="280"/>
      <c r="AZ20" s="280"/>
      <c r="BA20" s="280"/>
      <c r="BB20" s="280"/>
      <c r="BC20" s="280"/>
      <c r="BD20" s="280"/>
      <c r="BE20" s="280"/>
      <c r="BF20" s="280"/>
      <c r="BG20" s="280"/>
      <c r="BH20" s="280"/>
      <c r="BI20" s="280"/>
      <c r="BJ20" s="280"/>
      <c r="BK20" s="280"/>
      <c r="BL20" s="280"/>
      <c r="BM20" s="280"/>
      <c r="BN20" s="280"/>
      <c r="BO20" s="280"/>
      <c r="BP20" s="280"/>
      <c r="BQ20" s="280"/>
      <c r="BR20" s="280"/>
      <c r="BS20" s="280"/>
      <c r="BT20" s="280"/>
      <c r="BU20" s="280"/>
    </row>
    <row r="21" spans="1:73" ht="15.75" x14ac:dyDescent="0.25">
      <c r="A21" s="280"/>
      <c r="B21" s="280"/>
      <c r="C21" s="280"/>
      <c r="D21" s="280"/>
      <c r="E21" s="280"/>
      <c r="F21" s="280"/>
      <c r="G21" s="280"/>
      <c r="H21" s="280"/>
      <c r="I21" s="280"/>
      <c r="J21" s="280"/>
      <c r="K21" s="280"/>
      <c r="L21" s="280"/>
      <c r="M21" s="280"/>
      <c r="N21" s="31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311"/>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BO21" s="280"/>
      <c r="BP21" s="280"/>
      <c r="BQ21" s="280"/>
      <c r="BR21" s="280"/>
      <c r="BS21" s="280"/>
      <c r="BT21" s="280"/>
      <c r="BU21" s="280"/>
    </row>
    <row r="22" spans="1:73" ht="15.75" x14ac:dyDescent="0.25">
      <c r="A22" s="280"/>
      <c r="B22" s="280"/>
      <c r="C22" s="280"/>
      <c r="D22" s="280"/>
      <c r="E22" s="280"/>
      <c r="F22" s="280"/>
      <c r="G22" s="280"/>
      <c r="H22" s="280"/>
      <c r="I22" s="280"/>
      <c r="J22" s="280"/>
      <c r="K22" s="280"/>
      <c r="L22" s="280"/>
      <c r="M22" s="280"/>
      <c r="N22" s="31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0"/>
      <c r="AQ22" s="311"/>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c r="BQ22" s="280"/>
      <c r="BR22" s="280"/>
      <c r="BS22" s="280"/>
      <c r="BT22" s="280"/>
      <c r="BU22" s="280"/>
    </row>
    <row r="23" spans="1:73" ht="15.75" x14ac:dyDescent="0.25">
      <c r="A23" s="280"/>
      <c r="B23" s="280"/>
      <c r="C23" s="280"/>
      <c r="D23" s="280"/>
      <c r="E23" s="280"/>
      <c r="F23" s="280"/>
      <c r="G23" s="280"/>
      <c r="H23" s="280"/>
      <c r="I23" s="280"/>
      <c r="J23" s="280"/>
      <c r="K23" s="280"/>
      <c r="L23" s="280"/>
      <c r="M23" s="280"/>
      <c r="N23" s="31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311"/>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80"/>
      <c r="BO23" s="280"/>
      <c r="BP23" s="280"/>
      <c r="BQ23" s="280"/>
      <c r="BR23" s="280"/>
      <c r="BS23" s="280"/>
      <c r="BT23" s="280"/>
      <c r="BU23" s="280"/>
    </row>
    <row r="24" spans="1:73" ht="15.75" x14ac:dyDescent="0.25">
      <c r="A24" s="280"/>
      <c r="B24" s="280"/>
      <c r="C24" s="280"/>
      <c r="D24" s="280"/>
      <c r="E24" s="280"/>
      <c r="F24" s="280"/>
      <c r="G24" s="280"/>
      <c r="H24" s="280"/>
      <c r="I24" s="280"/>
      <c r="J24" s="280"/>
      <c r="K24" s="280"/>
      <c r="L24" s="280"/>
      <c r="M24" s="280"/>
      <c r="N24" s="31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311"/>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BO24" s="280"/>
      <c r="BP24" s="280"/>
      <c r="BQ24" s="280"/>
      <c r="BR24" s="280"/>
      <c r="BS24" s="280"/>
      <c r="BT24" s="280"/>
      <c r="BU24" s="280"/>
    </row>
  </sheetData>
  <mergeCells count="34">
    <mergeCell ref="A12:BP12"/>
    <mergeCell ref="BS5:BT5"/>
    <mergeCell ref="BQ6:BR6"/>
    <mergeCell ref="BS6:BT6"/>
    <mergeCell ref="BQ7:BR7"/>
    <mergeCell ref="BS7:BT7"/>
    <mergeCell ref="A4:L5"/>
    <mergeCell ref="O4:O7"/>
    <mergeCell ref="BQ4:BR4"/>
    <mergeCell ref="BS4:BT4"/>
    <mergeCell ref="BQ5:BR5"/>
    <mergeCell ref="A6:L6"/>
    <mergeCell ref="A7:L7"/>
    <mergeCell ref="BN2:BN3"/>
    <mergeCell ref="BO2:BO3"/>
    <mergeCell ref="BP2:BP3"/>
    <mergeCell ref="BQ2:BR3"/>
    <mergeCell ref="BS2:BT3"/>
    <mergeCell ref="BM2:BM3"/>
    <mergeCell ref="A1:BT1"/>
    <mergeCell ref="A2:L3"/>
    <mergeCell ref="M2:M3"/>
    <mergeCell ref="N2:N3"/>
    <mergeCell ref="O2:O3"/>
    <mergeCell ref="P2:P3"/>
    <mergeCell ref="Q2:V2"/>
    <mergeCell ref="W2:AQ2"/>
    <mergeCell ref="AR2:AR3"/>
    <mergeCell ref="AS2:BF2"/>
    <mergeCell ref="BG2:BH3"/>
    <mergeCell ref="BI2:BI3"/>
    <mergeCell ref="BJ2:BJ3"/>
    <mergeCell ref="BK2:BK3"/>
    <mergeCell ref="BL2:BL3"/>
  </mergeCells>
  <conditionalFormatting sqref="AT8:AT16">
    <cfRule type="cellIs" priority="17" operator="equal">
      <formula>""""""</formula>
    </cfRule>
    <cfRule type="cellIs" dxfId="14" priority="18" stopIfTrue="1" operator="equal">
      <formula>10</formula>
    </cfRule>
    <cfRule type="cellIs" dxfId="13" priority="19" operator="equal">
      <formula>"0"</formula>
    </cfRule>
    <cfRule type="cellIs" dxfId="12" priority="20" stopIfTrue="1" operator="equal">
      <formula>15</formula>
    </cfRule>
  </conditionalFormatting>
  <conditionalFormatting sqref="AV8:AV16">
    <cfRule type="cellIs" priority="13" operator="equal">
      <formula>""""""</formula>
    </cfRule>
    <cfRule type="cellIs" dxfId="11" priority="14" stopIfTrue="1" operator="equal">
      <formula>10</formula>
    </cfRule>
    <cfRule type="cellIs" dxfId="10" priority="15" operator="equal">
      <formula>"0"</formula>
    </cfRule>
    <cfRule type="cellIs" dxfId="9" priority="16" stopIfTrue="1" operator="equal">
      <formula>15</formula>
    </cfRule>
  </conditionalFormatting>
  <conditionalFormatting sqref="AX8:AX16">
    <cfRule type="cellIs" priority="9" operator="equal">
      <formula>""""""</formula>
    </cfRule>
    <cfRule type="cellIs" dxfId="8" priority="10" stopIfTrue="1" operator="equal">
      <formula>10</formula>
    </cfRule>
    <cfRule type="cellIs" dxfId="7" priority="11" operator="equal">
      <formula>"0"</formula>
    </cfRule>
    <cfRule type="cellIs" dxfId="6" priority="12" stopIfTrue="1" operator="equal">
      <formula>15</formula>
    </cfRule>
  </conditionalFormatting>
  <conditionalFormatting sqref="AZ8:AZ16">
    <cfRule type="cellIs" priority="5" operator="equal">
      <formula>""""""</formula>
    </cfRule>
    <cfRule type="cellIs" dxfId="5" priority="6" stopIfTrue="1" operator="equal">
      <formula>10</formula>
    </cfRule>
    <cfRule type="cellIs" dxfId="4" priority="7" operator="equal">
      <formula>"0"</formula>
    </cfRule>
    <cfRule type="cellIs" dxfId="3" priority="8" stopIfTrue="1" operator="equal">
      <formula>15</formula>
    </cfRule>
  </conditionalFormatting>
  <conditionalFormatting sqref="BD8:BD16">
    <cfRule type="cellIs" priority="1" operator="equal">
      <formula>""""""</formula>
    </cfRule>
    <cfRule type="cellIs" dxfId="2" priority="2" stopIfTrue="1" operator="equal">
      <formula>10</formula>
    </cfRule>
    <cfRule type="cellIs" dxfId="1" priority="3" operator="equal">
      <formula>"0"</formula>
    </cfRule>
    <cfRule type="cellIs" dxfId="0" priority="4" stopIfTrue="1" operator="equal">
      <formula>15</formula>
    </cfRule>
  </conditionalFormatting>
  <dataValidations count="10">
    <dataValidation type="list" allowBlank="1" showErrorMessage="1" sqref="AR4:AR7" xr:uid="{3A0FD1AE-B354-4B15-B595-3E6EF8DF624F}">
      <formula1>$BZ$2:$BZ$4</formula1>
    </dataValidation>
    <dataValidation type="list" allowBlank="1" showErrorMessage="1" sqref="AS4:AS7" xr:uid="{1C1366CE-8FD6-42ED-BBF9-9271C1F4055B}">
      <formula1>$CC$3:$CC$5</formula1>
    </dataValidation>
    <dataValidation type="list" allowBlank="1" showErrorMessage="1" sqref="BC4:BC7" xr:uid="{386195DE-16A6-4F5E-81E4-73F59144B4A0}">
      <formula1>$CG$3:$CG$5</formula1>
    </dataValidation>
    <dataValidation type="list" allowBlank="1" showErrorMessage="1" sqref="AW4:AW7" xr:uid="{6C89CAC7-7180-4C0C-BD91-4C768173C772}">
      <formula1>$CD$3:$CD$5</formula1>
    </dataValidation>
    <dataValidation type="list" allowBlank="1" showErrorMessage="1" sqref="AY4:AY7" xr:uid="{E4B719DB-FBD2-432F-9B60-350D569F8CE2}">
      <formula1>$CE$3:$CE$6</formula1>
    </dataValidation>
    <dataValidation type="list" allowBlank="1" showErrorMessage="1" sqref="BE4:BE7" xr:uid="{165411F9-E746-4B77-94D0-A61E56DE512B}">
      <formula1>$CH$3:$CH$6</formula1>
    </dataValidation>
    <dataValidation type="list" allowBlank="1" showErrorMessage="1" sqref="BA4:BA7" xr:uid="{672D4326-836E-4A4C-89B9-B94053B93A3E}">
      <formula1>$CF$3:$CF$5</formula1>
    </dataValidation>
    <dataValidation type="list" allowBlank="1" showErrorMessage="1" sqref="AU4:AU7" xr:uid="{A67146F3-1A3C-40EF-B3AA-0766073E0282}">
      <formula1>$CC$6:$CC$7</formula1>
    </dataValidation>
    <dataValidation type="list" allowBlank="1" showInputMessage="1" showErrorMessage="1" sqref="BI4:BI7" xr:uid="{BE6EEB95-E3D9-4486-A760-C14947CDA5A4}">
      <formula1>$BZ$3:$BZ$5</formula1>
    </dataValidation>
    <dataValidation type="list" allowBlank="1" showInputMessage="1" showErrorMessage="1" sqref="BJ4:BJ7" xr:uid="{0DCD29D6-AA77-45C9-8828-30A1A671EAE3}">
      <formula1>$CA$3:$CA$6</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51B6-B8AA-4806-8BA1-0AB09A3888BD}">
  <dimension ref="A1:P12"/>
  <sheetViews>
    <sheetView topLeftCell="A4" workbookViewId="0">
      <selection activeCell="K7" sqref="K7"/>
    </sheetView>
  </sheetViews>
  <sheetFormatPr baseColWidth="10" defaultRowHeight="15" x14ac:dyDescent="0.25"/>
  <cols>
    <col min="1" max="1" width="5" customWidth="1"/>
    <col min="2" max="2" width="6.85546875" customWidth="1"/>
    <col min="3" max="3" width="3.140625" bestFit="1" customWidth="1"/>
    <col min="4" max="4" width="48.42578125" customWidth="1"/>
    <col min="5" max="5" width="4" customWidth="1"/>
    <col min="6" max="6" width="40.28515625" customWidth="1"/>
    <col min="7" max="10" width="3.7109375" bestFit="1" customWidth="1"/>
    <col min="11" max="11" width="28.7109375" customWidth="1"/>
    <col min="12" max="12" width="20.140625" customWidth="1"/>
    <col min="13" max="13" width="9.140625" customWidth="1"/>
    <col min="14" max="14" width="5.5703125" customWidth="1"/>
    <col min="15" max="15" width="30.42578125" customWidth="1"/>
    <col min="16" max="16" width="15.28515625" customWidth="1"/>
  </cols>
  <sheetData>
    <row r="1" spans="1:16" ht="18.75" x14ac:dyDescent="0.25">
      <c r="A1" s="678" t="s">
        <v>583</v>
      </c>
      <c r="B1" s="679"/>
      <c r="C1" s="679"/>
      <c r="D1" s="679"/>
      <c r="E1" s="679"/>
      <c r="F1" s="679"/>
      <c r="G1" s="679"/>
      <c r="H1" s="679"/>
      <c r="I1" s="679"/>
      <c r="J1" s="679"/>
      <c r="K1" s="679"/>
      <c r="L1" s="679"/>
      <c r="M1" s="679"/>
      <c r="N1" s="679"/>
      <c r="O1" s="679"/>
      <c r="P1" s="680"/>
    </row>
    <row r="2" spans="1:16" ht="51" x14ac:dyDescent="0.25">
      <c r="A2" s="474" t="s">
        <v>1</v>
      </c>
      <c r="B2" s="422"/>
      <c r="C2" s="6" t="s">
        <v>2</v>
      </c>
      <c r="D2" s="6" t="s">
        <v>3</v>
      </c>
      <c r="E2" s="5" t="s">
        <v>4</v>
      </c>
      <c r="F2" s="6" t="s">
        <v>5</v>
      </c>
      <c r="G2" s="5" t="s">
        <v>6</v>
      </c>
      <c r="H2" s="5" t="s">
        <v>7</v>
      </c>
      <c r="I2" s="5" t="s">
        <v>8</v>
      </c>
      <c r="J2" s="5" t="s">
        <v>9</v>
      </c>
      <c r="K2" s="6" t="s">
        <v>10</v>
      </c>
      <c r="L2" s="6" t="s">
        <v>11</v>
      </c>
      <c r="M2" s="5" t="s">
        <v>12</v>
      </c>
      <c r="N2" s="5" t="s">
        <v>13</v>
      </c>
      <c r="O2" s="70" t="s">
        <v>14</v>
      </c>
      <c r="P2" s="70" t="s">
        <v>17</v>
      </c>
    </row>
    <row r="3" spans="1:16" ht="84.75" x14ac:dyDescent="0.25">
      <c r="A3" s="475"/>
      <c r="B3" s="476" t="s">
        <v>584</v>
      </c>
      <c r="C3" s="4">
        <v>1</v>
      </c>
      <c r="D3" s="3" t="s">
        <v>585</v>
      </c>
      <c r="E3" s="424" t="s">
        <v>22</v>
      </c>
      <c r="F3" s="1" t="s">
        <v>586</v>
      </c>
      <c r="G3" s="2" t="s">
        <v>24</v>
      </c>
      <c r="H3" s="2" t="s">
        <v>39</v>
      </c>
      <c r="I3" s="2" t="s">
        <v>26</v>
      </c>
      <c r="J3" s="2" t="s">
        <v>27</v>
      </c>
      <c r="K3" s="1" t="s">
        <v>587</v>
      </c>
      <c r="L3" s="1" t="s">
        <v>588</v>
      </c>
      <c r="M3" s="77" t="s">
        <v>589</v>
      </c>
      <c r="N3" s="78" t="s">
        <v>590</v>
      </c>
      <c r="O3" s="80" t="s">
        <v>591</v>
      </c>
      <c r="P3" s="316" t="s">
        <v>592</v>
      </c>
    </row>
    <row r="4" spans="1:16" ht="153.75" x14ac:dyDescent="0.25">
      <c r="A4" s="475"/>
      <c r="B4" s="476"/>
      <c r="C4" s="4">
        <v>2</v>
      </c>
      <c r="D4" s="3" t="s">
        <v>593</v>
      </c>
      <c r="E4" s="424"/>
      <c r="F4" s="1" t="s">
        <v>594</v>
      </c>
      <c r="G4" s="2" t="s">
        <v>595</v>
      </c>
      <c r="H4" s="2" t="s">
        <v>39</v>
      </c>
      <c r="I4" s="2" t="s">
        <v>26</v>
      </c>
      <c r="J4" s="2" t="s">
        <v>27</v>
      </c>
      <c r="K4" s="1" t="s">
        <v>596</v>
      </c>
      <c r="L4" s="1" t="s">
        <v>597</v>
      </c>
      <c r="M4" s="84" t="s">
        <v>598</v>
      </c>
      <c r="N4" s="78" t="s">
        <v>590</v>
      </c>
      <c r="O4" s="80" t="s">
        <v>599</v>
      </c>
      <c r="P4" s="317" t="s">
        <v>600</v>
      </c>
    </row>
    <row r="5" spans="1:16" ht="139.5" x14ac:dyDescent="0.25">
      <c r="A5" s="475"/>
      <c r="B5" s="476"/>
      <c r="C5" s="4">
        <v>3</v>
      </c>
      <c r="D5" s="3" t="s">
        <v>601</v>
      </c>
      <c r="E5" s="424"/>
      <c r="F5" s="1" t="s">
        <v>602</v>
      </c>
      <c r="G5" s="2" t="s">
        <v>603</v>
      </c>
      <c r="H5" s="2" t="s">
        <v>39</v>
      </c>
      <c r="I5" s="2" t="s">
        <v>26</v>
      </c>
      <c r="J5" s="2" t="s">
        <v>27</v>
      </c>
      <c r="K5" s="1" t="s">
        <v>604</v>
      </c>
      <c r="L5" s="1" t="s">
        <v>605</v>
      </c>
      <c r="M5" s="85" t="s">
        <v>606</v>
      </c>
      <c r="N5" s="78" t="s">
        <v>590</v>
      </c>
      <c r="O5" s="86" t="s">
        <v>607</v>
      </c>
      <c r="P5" s="316" t="s">
        <v>608</v>
      </c>
    </row>
    <row r="6" spans="1:16" ht="90" x14ac:dyDescent="0.25">
      <c r="A6" s="475"/>
      <c r="B6" s="476"/>
      <c r="C6" s="4">
        <v>4</v>
      </c>
      <c r="D6" s="3" t="s">
        <v>609</v>
      </c>
      <c r="E6" s="424"/>
      <c r="F6" s="1" t="s">
        <v>610</v>
      </c>
      <c r="G6" s="2" t="s">
        <v>603</v>
      </c>
      <c r="H6" s="2" t="s">
        <v>39</v>
      </c>
      <c r="I6" s="2" t="s">
        <v>26</v>
      </c>
      <c r="J6" s="2" t="s">
        <v>27</v>
      </c>
      <c r="K6" s="1" t="s">
        <v>611</v>
      </c>
      <c r="L6" s="1" t="s">
        <v>612</v>
      </c>
      <c r="M6" s="77" t="s">
        <v>613</v>
      </c>
      <c r="N6" s="78" t="s">
        <v>590</v>
      </c>
      <c r="O6" s="86" t="s">
        <v>614</v>
      </c>
      <c r="P6" s="317" t="s">
        <v>600</v>
      </c>
    </row>
    <row r="7" spans="1:16" ht="178.5" thickBot="1" x14ac:dyDescent="0.3">
      <c r="A7" s="681"/>
      <c r="B7" s="682"/>
      <c r="C7" s="318">
        <v>5</v>
      </c>
      <c r="D7" s="319" t="s">
        <v>615</v>
      </c>
      <c r="E7" s="683"/>
      <c r="F7" s="320" t="s">
        <v>610</v>
      </c>
      <c r="G7" s="321" t="s">
        <v>603</v>
      </c>
      <c r="H7" s="321" t="s">
        <v>39</v>
      </c>
      <c r="I7" s="321" t="s">
        <v>26</v>
      </c>
      <c r="J7" s="321" t="s">
        <v>27</v>
      </c>
      <c r="K7" s="320" t="s">
        <v>611</v>
      </c>
      <c r="L7" s="320" t="s">
        <v>612</v>
      </c>
      <c r="M7" s="322" t="s">
        <v>616</v>
      </c>
      <c r="N7" s="323" t="s">
        <v>590</v>
      </c>
      <c r="O7" s="324" t="s">
        <v>617</v>
      </c>
      <c r="P7" s="316" t="s">
        <v>618</v>
      </c>
    </row>
    <row r="8" spans="1:16" x14ac:dyDescent="0.25">
      <c r="M8" s="69"/>
      <c r="N8" s="69"/>
    </row>
    <row r="9" spans="1:16" x14ac:dyDescent="0.25">
      <c r="K9" s="88"/>
      <c r="L9" s="89" t="s">
        <v>619</v>
      </c>
      <c r="M9" s="69"/>
      <c r="N9" s="69"/>
    </row>
    <row r="10" spans="1:16" x14ac:dyDescent="0.25">
      <c r="K10" s="90"/>
      <c r="L10" s="89" t="s">
        <v>620</v>
      </c>
      <c r="M10" s="69"/>
      <c r="N10" s="69"/>
    </row>
    <row r="11" spans="1:16" x14ac:dyDescent="0.25">
      <c r="K11" s="91"/>
      <c r="L11" t="s">
        <v>621</v>
      </c>
    </row>
    <row r="12" spans="1:16" x14ac:dyDescent="0.25">
      <c r="K12" s="92"/>
      <c r="L12" s="89" t="s">
        <v>622</v>
      </c>
    </row>
  </sheetData>
  <mergeCells count="5">
    <mergeCell ref="A1:P1"/>
    <mergeCell ref="A2:B2"/>
    <mergeCell ref="A3:A7"/>
    <mergeCell ref="B3:B7"/>
    <mergeCell ref="E3:E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C228-1080-49A9-BA8C-9A310F2033DE}">
  <dimension ref="A1:S5"/>
  <sheetViews>
    <sheetView workbookViewId="0">
      <selection activeCell="F7" sqref="F7"/>
    </sheetView>
  </sheetViews>
  <sheetFormatPr baseColWidth="10" defaultRowHeight="15" x14ac:dyDescent="0.25"/>
  <cols>
    <col min="1" max="1" width="5.42578125" customWidth="1"/>
    <col min="2" max="2" width="6.42578125" customWidth="1"/>
    <col min="3" max="3" width="3.140625" bestFit="1" customWidth="1"/>
    <col min="4" max="4" width="55.140625" customWidth="1"/>
    <col min="5" max="5" width="4.7109375" bestFit="1" customWidth="1"/>
    <col min="6" max="6" width="31.7109375" customWidth="1"/>
    <col min="7" max="10" width="4.7109375" bestFit="1" customWidth="1"/>
    <col min="11" max="11" width="28.42578125" customWidth="1"/>
    <col min="12" max="12" width="22.85546875" customWidth="1"/>
    <col min="13" max="14" width="4.7109375" bestFit="1" customWidth="1"/>
    <col min="15" max="15" width="33.85546875" customWidth="1"/>
    <col min="16" max="16" width="49.5703125" customWidth="1"/>
    <col min="17" max="17" width="39.85546875" customWidth="1"/>
    <col min="18" max="18" width="43" customWidth="1"/>
    <col min="19" max="19" width="42.42578125" customWidth="1"/>
  </cols>
  <sheetData>
    <row r="1" spans="1:19" ht="19.5" thickBot="1" x14ac:dyDescent="0.3">
      <c r="A1" s="479" t="s">
        <v>623</v>
      </c>
      <c r="B1" s="480"/>
      <c r="C1" s="480"/>
      <c r="D1" s="480"/>
      <c r="E1" s="480"/>
      <c r="F1" s="480"/>
      <c r="G1" s="480"/>
      <c r="H1" s="480"/>
      <c r="I1" s="480"/>
      <c r="J1" s="480"/>
      <c r="K1" s="480"/>
      <c r="L1" s="480"/>
      <c r="M1" s="480"/>
      <c r="N1" s="480"/>
      <c r="O1" s="480"/>
      <c r="P1" s="480"/>
      <c r="Q1" s="480"/>
      <c r="R1" s="480"/>
      <c r="S1" s="481"/>
    </row>
    <row r="2" spans="1:19" ht="102" thickBot="1" x14ac:dyDescent="0.3">
      <c r="A2" s="689" t="s">
        <v>1</v>
      </c>
      <c r="B2" s="690"/>
      <c r="C2" s="325" t="s">
        <v>2</v>
      </c>
      <c r="D2" s="325" t="s">
        <v>3</v>
      </c>
      <c r="E2" s="326" t="s">
        <v>154</v>
      </c>
      <c r="F2" s="325" t="s">
        <v>5</v>
      </c>
      <c r="G2" s="326" t="s">
        <v>6</v>
      </c>
      <c r="H2" s="326" t="s">
        <v>155</v>
      </c>
      <c r="I2" s="326" t="s">
        <v>8</v>
      </c>
      <c r="J2" s="326" t="s">
        <v>9</v>
      </c>
      <c r="K2" s="325" t="s">
        <v>10</v>
      </c>
      <c r="L2" s="325" t="s">
        <v>11</v>
      </c>
      <c r="M2" s="326" t="s">
        <v>12</v>
      </c>
      <c r="N2" s="326" t="s">
        <v>13</v>
      </c>
      <c r="O2" s="327" t="s">
        <v>14</v>
      </c>
      <c r="P2" s="691" t="s">
        <v>624</v>
      </c>
      <c r="Q2" s="691"/>
      <c r="R2" s="691"/>
      <c r="S2" s="692"/>
    </row>
    <row r="3" spans="1:19" ht="60" x14ac:dyDescent="0.25">
      <c r="A3" s="693" t="s">
        <v>625</v>
      </c>
      <c r="B3" s="694"/>
      <c r="C3" s="697">
        <v>1</v>
      </c>
      <c r="D3" s="698" t="s">
        <v>626</v>
      </c>
      <c r="E3" s="700" t="s">
        <v>22</v>
      </c>
      <c r="F3" s="328" t="s">
        <v>627</v>
      </c>
      <c r="G3" s="685" t="s">
        <v>286</v>
      </c>
      <c r="H3" s="685" t="s">
        <v>366</v>
      </c>
      <c r="I3" s="685" t="s">
        <v>246</v>
      </c>
      <c r="J3" s="685" t="s">
        <v>261</v>
      </c>
      <c r="K3" s="684" t="s">
        <v>628</v>
      </c>
      <c r="L3" s="684" t="s">
        <v>629</v>
      </c>
      <c r="M3" s="685" t="s">
        <v>630</v>
      </c>
      <c r="N3" s="685" t="s">
        <v>631</v>
      </c>
      <c r="O3" s="687" t="s">
        <v>632</v>
      </c>
      <c r="P3" s="703" t="s">
        <v>633</v>
      </c>
      <c r="Q3" s="704" t="s">
        <v>634</v>
      </c>
      <c r="R3" s="704"/>
      <c r="S3" s="705"/>
    </row>
    <row r="4" spans="1:19" ht="45" x14ac:dyDescent="0.25">
      <c r="A4" s="693"/>
      <c r="B4" s="694"/>
      <c r="C4" s="449"/>
      <c r="D4" s="699"/>
      <c r="E4" s="701"/>
      <c r="F4" s="44" t="s">
        <v>635</v>
      </c>
      <c r="G4" s="447"/>
      <c r="H4" s="447"/>
      <c r="I4" s="447"/>
      <c r="J4" s="447"/>
      <c r="K4" s="451"/>
      <c r="L4" s="451"/>
      <c r="M4" s="446"/>
      <c r="N4" s="446"/>
      <c r="O4" s="688"/>
      <c r="P4" s="449"/>
      <c r="Q4" s="706"/>
      <c r="R4" s="706"/>
      <c r="S4" s="707"/>
    </row>
    <row r="5" spans="1:19" ht="83.25" thickBot="1" x14ac:dyDescent="0.3">
      <c r="A5" s="695"/>
      <c r="B5" s="696"/>
      <c r="C5" s="329">
        <v>2</v>
      </c>
      <c r="D5" s="330" t="s">
        <v>636</v>
      </c>
      <c r="E5" s="702"/>
      <c r="F5" s="331" t="s">
        <v>477</v>
      </c>
      <c r="G5" s="332" t="s">
        <v>286</v>
      </c>
      <c r="H5" s="332" t="s">
        <v>83</v>
      </c>
      <c r="I5" s="332" t="s">
        <v>25</v>
      </c>
      <c r="J5" s="332" t="s">
        <v>261</v>
      </c>
      <c r="K5" s="331" t="s">
        <v>637</v>
      </c>
      <c r="L5" s="331" t="s">
        <v>638</v>
      </c>
      <c r="M5" s="686"/>
      <c r="N5" s="686"/>
      <c r="O5" s="333" t="s">
        <v>639</v>
      </c>
      <c r="P5" s="329" t="s">
        <v>640</v>
      </c>
      <c r="Q5" s="334" t="s">
        <v>641</v>
      </c>
      <c r="R5" s="334" t="s">
        <v>642</v>
      </c>
      <c r="S5" s="335" t="s">
        <v>643</v>
      </c>
    </row>
  </sheetData>
  <mergeCells count="18">
    <mergeCell ref="J3:J4"/>
    <mergeCell ref="K3:K4"/>
    <mergeCell ref="L3:L4"/>
    <mergeCell ref="M3:M5"/>
    <mergeCell ref="N3:N5"/>
    <mergeCell ref="O3:O4"/>
    <mergeCell ref="A1:S1"/>
    <mergeCell ref="A2:B2"/>
    <mergeCell ref="P2:S2"/>
    <mergeCell ref="A3:B5"/>
    <mergeCell ref="C3:C4"/>
    <mergeCell ref="D3:D4"/>
    <mergeCell ref="E3:E5"/>
    <mergeCell ref="G3:G4"/>
    <mergeCell ref="H3:H4"/>
    <mergeCell ref="I3:I4"/>
    <mergeCell ref="P3:P4"/>
    <mergeCell ref="Q3:S4"/>
  </mergeCells>
  <hyperlinks>
    <hyperlink ref="Q5" r:id="rId1" xr:uid="{62A09D0E-8611-4306-B5EE-9B8B7D76CC20}"/>
    <hyperlink ref="R5" r:id="rId2" xr:uid="{336C17C7-59CC-4C04-B38C-C6DC530B5BD3}"/>
    <hyperlink ref="S5" r:id="rId3" xr:uid="{48557383-AE7A-43F9-96A9-950DCD3F74A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13F2-8091-4252-B09C-02E7B10895D5}">
  <dimension ref="A1:P5"/>
  <sheetViews>
    <sheetView workbookViewId="0">
      <selection activeCell="R15" sqref="R15"/>
    </sheetView>
  </sheetViews>
  <sheetFormatPr baseColWidth="10" defaultRowHeight="15" x14ac:dyDescent="0.25"/>
  <cols>
    <col min="1" max="3" width="3.7109375" bestFit="1" customWidth="1"/>
    <col min="4" max="4" width="3.28515625" bestFit="1" customWidth="1"/>
    <col min="5" max="5" width="35.85546875" customWidth="1"/>
    <col min="6" max="6" width="3.85546875" bestFit="1" customWidth="1"/>
    <col min="7" max="7" width="41.28515625" customWidth="1"/>
    <col min="8" max="11" width="3.85546875" bestFit="1" customWidth="1"/>
    <col min="12" max="12" width="28" customWidth="1"/>
    <col min="13" max="13" width="25.85546875" customWidth="1"/>
    <col min="14" max="15" width="3.85546875" bestFit="1" customWidth="1"/>
    <col min="16" max="16" width="36.140625" customWidth="1"/>
  </cols>
  <sheetData>
    <row r="1" spans="1:16" ht="19.5" thickBot="1" x14ac:dyDescent="0.3">
      <c r="A1" s="713" t="s">
        <v>644</v>
      </c>
      <c r="B1" s="714"/>
      <c r="C1" s="714"/>
      <c r="D1" s="714"/>
      <c r="E1" s="714"/>
      <c r="F1" s="714"/>
      <c r="G1" s="714"/>
      <c r="H1" s="714"/>
      <c r="I1" s="714"/>
      <c r="J1" s="714"/>
      <c r="K1" s="714"/>
      <c r="L1" s="714"/>
      <c r="M1" s="714"/>
      <c r="N1" s="714"/>
      <c r="O1" s="714"/>
      <c r="P1" s="715"/>
    </row>
    <row r="2" spans="1:16" ht="85.5" thickBot="1" x14ac:dyDescent="0.3">
      <c r="A2" s="716" t="s">
        <v>1</v>
      </c>
      <c r="B2" s="717"/>
      <c r="C2" s="717"/>
      <c r="D2" s="336" t="s">
        <v>645</v>
      </c>
      <c r="E2" s="336" t="s">
        <v>646</v>
      </c>
      <c r="F2" s="337" t="s">
        <v>4</v>
      </c>
      <c r="G2" s="336" t="s">
        <v>5</v>
      </c>
      <c r="H2" s="338" t="s">
        <v>6</v>
      </c>
      <c r="I2" s="337" t="s">
        <v>7</v>
      </c>
      <c r="J2" s="338" t="s">
        <v>8</v>
      </c>
      <c r="K2" s="338" t="s">
        <v>9</v>
      </c>
      <c r="L2" s="336" t="s">
        <v>10</v>
      </c>
      <c r="M2" s="336" t="s">
        <v>11</v>
      </c>
      <c r="N2" s="337" t="s">
        <v>12</v>
      </c>
      <c r="O2" s="337" t="s">
        <v>13</v>
      </c>
      <c r="P2" s="339" t="s">
        <v>14</v>
      </c>
    </row>
    <row r="3" spans="1:16" ht="90" x14ac:dyDescent="0.25">
      <c r="A3" s="718"/>
      <c r="B3" s="455"/>
      <c r="C3" s="455"/>
      <c r="D3" s="721">
        <v>1</v>
      </c>
      <c r="E3" s="454" t="s">
        <v>647</v>
      </c>
      <c r="F3" s="726"/>
      <c r="G3" s="44" t="s">
        <v>648</v>
      </c>
      <c r="H3" s="455" t="s">
        <v>286</v>
      </c>
      <c r="I3" s="455" t="s">
        <v>39</v>
      </c>
      <c r="J3" s="455" t="s">
        <v>25</v>
      </c>
      <c r="K3" s="455" t="s">
        <v>649</v>
      </c>
      <c r="L3" s="473" t="s">
        <v>650</v>
      </c>
      <c r="M3" s="44" t="s">
        <v>651</v>
      </c>
      <c r="N3" s="455"/>
      <c r="O3" s="455" t="s">
        <v>124</v>
      </c>
      <c r="P3" s="710" t="s">
        <v>652</v>
      </c>
    </row>
    <row r="4" spans="1:16" ht="75" x14ac:dyDescent="0.25">
      <c r="A4" s="719"/>
      <c r="B4" s="445"/>
      <c r="C4" s="445"/>
      <c r="D4" s="722"/>
      <c r="E4" s="724"/>
      <c r="F4" s="727"/>
      <c r="G4" s="448" t="s">
        <v>653</v>
      </c>
      <c r="H4" s="445"/>
      <c r="I4" s="445"/>
      <c r="J4" s="445"/>
      <c r="K4" s="445"/>
      <c r="L4" s="450"/>
      <c r="M4" s="48" t="s">
        <v>654</v>
      </c>
      <c r="N4" s="445"/>
      <c r="O4" s="445"/>
      <c r="P4" s="711"/>
    </row>
    <row r="5" spans="1:16" ht="45.75" thickBot="1" x14ac:dyDescent="0.3">
      <c r="A5" s="720"/>
      <c r="B5" s="709"/>
      <c r="C5" s="709"/>
      <c r="D5" s="723"/>
      <c r="E5" s="725"/>
      <c r="F5" s="728"/>
      <c r="G5" s="729"/>
      <c r="H5" s="709"/>
      <c r="I5" s="709"/>
      <c r="J5" s="709"/>
      <c r="K5" s="709"/>
      <c r="L5" s="708"/>
      <c r="M5" s="331" t="s">
        <v>655</v>
      </c>
      <c r="N5" s="709"/>
      <c r="O5" s="709"/>
      <c r="P5" s="712"/>
    </row>
  </sheetData>
  <mergeCells count="17">
    <mergeCell ref="K3:K5"/>
    <mergeCell ref="L3:L5"/>
    <mergeCell ref="N3:N5"/>
    <mergeCell ref="O3:O5"/>
    <mergeCell ref="P3:P5"/>
    <mergeCell ref="A1:P1"/>
    <mergeCell ref="A2:C2"/>
    <mergeCell ref="A3:A5"/>
    <mergeCell ref="B3:B5"/>
    <mergeCell ref="C3:C5"/>
    <mergeCell ref="D3:D5"/>
    <mergeCell ref="E3:E5"/>
    <mergeCell ref="F3:F5"/>
    <mergeCell ref="H3:H5"/>
    <mergeCell ref="I3:I5"/>
    <mergeCell ref="G4:G5"/>
    <mergeCell ref="J3:J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57BD4-3B8D-4AB0-9948-AA3589026826}">
  <dimension ref="A1:N7"/>
  <sheetViews>
    <sheetView topLeftCell="A5" workbookViewId="0">
      <selection activeCell="J7" sqref="J7"/>
    </sheetView>
  </sheetViews>
  <sheetFormatPr baseColWidth="10" defaultRowHeight="15" x14ac:dyDescent="0.25"/>
  <cols>
    <col min="1" max="1" width="17.140625" customWidth="1"/>
    <col min="2" max="2" width="12.5703125"/>
    <col min="3" max="3" width="55" customWidth="1"/>
    <col min="4" max="4" width="9.42578125" customWidth="1"/>
    <col min="5" max="5" width="36" customWidth="1"/>
    <col min="6" max="9" width="12.5703125"/>
    <col min="10" max="10" width="41.28515625" customWidth="1"/>
    <col min="11" max="11" width="42.85546875" customWidth="1"/>
    <col min="12" max="13" width="12.5703125"/>
    <col min="14" max="14" width="28.5703125" customWidth="1"/>
  </cols>
  <sheetData>
    <row r="1" spans="1:14" ht="47.25" customHeight="1" x14ac:dyDescent="0.25">
      <c r="A1" s="736" t="s">
        <v>656</v>
      </c>
      <c r="B1" s="737"/>
      <c r="C1" s="737"/>
      <c r="D1" s="737"/>
      <c r="E1" s="737"/>
      <c r="F1" s="737"/>
      <c r="G1" s="737"/>
      <c r="H1" s="737"/>
      <c r="I1" s="737"/>
      <c r="J1" s="737"/>
      <c r="K1" s="737"/>
      <c r="L1" s="737"/>
      <c r="M1" s="737"/>
      <c r="N1" s="738"/>
    </row>
    <row r="2" spans="1:14" ht="53.25" thickBot="1" x14ac:dyDescent="0.3">
      <c r="A2" s="340" t="s">
        <v>1</v>
      </c>
      <c r="B2" s="341" t="s">
        <v>2</v>
      </c>
      <c r="C2" s="341" t="s">
        <v>3</v>
      </c>
      <c r="D2" s="346" t="s">
        <v>4</v>
      </c>
      <c r="E2" s="347" t="s">
        <v>5</v>
      </c>
      <c r="F2" s="346" t="s">
        <v>6</v>
      </c>
      <c r="G2" s="346" t="s">
        <v>7</v>
      </c>
      <c r="H2" s="346" t="s">
        <v>8</v>
      </c>
      <c r="I2" s="346" t="s">
        <v>9</v>
      </c>
      <c r="J2" s="347" t="s">
        <v>10</v>
      </c>
      <c r="K2" s="347" t="s">
        <v>11</v>
      </c>
      <c r="L2" s="346" t="s">
        <v>12</v>
      </c>
      <c r="M2" s="346" t="s">
        <v>13</v>
      </c>
      <c r="N2" s="352" t="s">
        <v>14</v>
      </c>
    </row>
    <row r="3" spans="1:14" ht="105" x14ac:dyDescent="0.25">
      <c r="A3" s="739" t="s">
        <v>657</v>
      </c>
      <c r="B3" s="742">
        <v>1</v>
      </c>
      <c r="C3" s="730" t="s">
        <v>658</v>
      </c>
      <c r="D3" s="732" t="s">
        <v>22</v>
      </c>
      <c r="E3" s="342" t="s">
        <v>662</v>
      </c>
      <c r="F3" s="348" t="s">
        <v>286</v>
      </c>
      <c r="G3" s="348" t="s">
        <v>39</v>
      </c>
      <c r="H3" s="348" t="s">
        <v>25</v>
      </c>
      <c r="I3" s="348" t="s">
        <v>667</v>
      </c>
      <c r="J3" s="342" t="s">
        <v>668</v>
      </c>
      <c r="K3" s="351" t="s">
        <v>673</v>
      </c>
      <c r="L3" s="732" t="s">
        <v>678</v>
      </c>
      <c r="M3" s="732" t="s">
        <v>237</v>
      </c>
      <c r="N3" s="353" t="s">
        <v>680</v>
      </c>
    </row>
    <row r="4" spans="1:14" ht="75" x14ac:dyDescent="0.25">
      <c r="A4" s="740"/>
      <c r="B4" s="735"/>
      <c r="C4" s="731"/>
      <c r="D4" s="733"/>
      <c r="E4" s="342" t="s">
        <v>663</v>
      </c>
      <c r="F4" s="349"/>
      <c r="G4" s="349"/>
      <c r="H4" s="349"/>
      <c r="I4" s="349"/>
      <c r="J4" s="342" t="s">
        <v>669</v>
      </c>
      <c r="K4" s="351" t="s">
        <v>674</v>
      </c>
      <c r="L4" s="733"/>
      <c r="M4" s="733"/>
      <c r="N4" s="353" t="s">
        <v>681</v>
      </c>
    </row>
    <row r="5" spans="1:14" ht="165" x14ac:dyDescent="0.25">
      <c r="A5" s="740"/>
      <c r="B5" s="342">
        <v>2</v>
      </c>
      <c r="C5" s="344" t="s">
        <v>659</v>
      </c>
      <c r="D5" s="733"/>
      <c r="E5" s="342" t="s">
        <v>664</v>
      </c>
      <c r="F5" s="348" t="s">
        <v>286</v>
      </c>
      <c r="G5" s="348" t="s">
        <v>25</v>
      </c>
      <c r="H5" s="348" t="s">
        <v>26</v>
      </c>
      <c r="I5" s="348" t="s">
        <v>667</v>
      </c>
      <c r="J5" s="342" t="s">
        <v>670</v>
      </c>
      <c r="K5" s="351" t="s">
        <v>675</v>
      </c>
      <c r="L5" s="733"/>
      <c r="M5" s="733"/>
      <c r="N5" s="353" t="s">
        <v>682</v>
      </c>
    </row>
    <row r="6" spans="1:14" ht="47.25" x14ac:dyDescent="0.25">
      <c r="A6" s="740"/>
      <c r="B6" s="342">
        <v>3</v>
      </c>
      <c r="C6" s="344" t="s">
        <v>660</v>
      </c>
      <c r="D6" s="733"/>
      <c r="E6" s="342" t="s">
        <v>665</v>
      </c>
      <c r="F6" s="348" t="s">
        <v>286</v>
      </c>
      <c r="G6" s="348" t="s">
        <v>25</v>
      </c>
      <c r="H6" s="348" t="s">
        <v>246</v>
      </c>
      <c r="I6" s="348" t="s">
        <v>667</v>
      </c>
      <c r="J6" s="342" t="s">
        <v>671</v>
      </c>
      <c r="K6" s="342" t="s">
        <v>676</v>
      </c>
      <c r="L6" s="735"/>
      <c r="M6" s="733"/>
      <c r="N6" s="353" t="s">
        <v>683</v>
      </c>
    </row>
    <row r="7" spans="1:14" ht="91.5" thickBot="1" x14ac:dyDescent="0.3">
      <c r="A7" s="741"/>
      <c r="B7" s="343">
        <v>4</v>
      </c>
      <c r="C7" s="345" t="s">
        <v>661</v>
      </c>
      <c r="D7" s="734"/>
      <c r="E7" s="343" t="s">
        <v>666</v>
      </c>
      <c r="F7" s="350" t="s">
        <v>286</v>
      </c>
      <c r="G7" s="350" t="s">
        <v>39</v>
      </c>
      <c r="H7" s="350" t="s">
        <v>25</v>
      </c>
      <c r="I7" s="350" t="s">
        <v>667</v>
      </c>
      <c r="J7" s="343" t="s">
        <v>672</v>
      </c>
      <c r="K7" s="343" t="s">
        <v>677</v>
      </c>
      <c r="L7" s="350" t="s">
        <v>679</v>
      </c>
      <c r="M7" s="734"/>
      <c r="N7" s="354" t="s">
        <v>684</v>
      </c>
    </row>
  </sheetData>
  <mergeCells count="7">
    <mergeCell ref="C3:C4"/>
    <mergeCell ref="D3:D7"/>
    <mergeCell ref="L3:L6"/>
    <mergeCell ref="M3:M7"/>
    <mergeCell ref="A1:N1"/>
    <mergeCell ref="A3:A7"/>
    <mergeCell ref="B3:B4"/>
  </mergeCells>
  <hyperlinks>
    <hyperlink ref="K3" r:id="rId1" xr:uid="{E583B5D8-1372-4BD3-8221-C471E0518172}"/>
    <hyperlink ref="K4" r:id="rId2" xr:uid="{8831B894-956C-4C77-A802-AF2C832109CA}"/>
    <hyperlink ref="K5" r:id="rId3" location="gid=239209872 " xr:uid="{D63AD5B0-AFF1-46E2-BC90-CFCEABD0B00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ABBC-843B-4AB6-BF6A-22E12473B8E4}">
  <dimension ref="A1:U11"/>
  <sheetViews>
    <sheetView topLeftCell="C2" workbookViewId="0">
      <selection activeCell="P2" sqref="P2"/>
    </sheetView>
  </sheetViews>
  <sheetFormatPr baseColWidth="10" defaultRowHeight="15" x14ac:dyDescent="0.25"/>
  <cols>
    <col min="9" max="9" width="22.5703125" customWidth="1"/>
    <col min="10" max="10" width="10.7109375"/>
    <col min="11" max="11" width="28.5703125" customWidth="1"/>
    <col min="12" max="15" width="10.7109375"/>
    <col min="16" max="16" width="23.42578125" customWidth="1"/>
    <col min="17" max="17" width="28.5703125" customWidth="1"/>
    <col min="18" max="19" width="10.7109375"/>
    <col min="20" max="20" width="23.140625" customWidth="1"/>
    <col min="21" max="21" width="25.28515625" customWidth="1"/>
  </cols>
  <sheetData>
    <row r="1" spans="1:21" ht="15.75" thickBot="1" x14ac:dyDescent="0.3">
      <c r="A1" s="749" t="s">
        <v>685</v>
      </c>
      <c r="B1" s="750"/>
      <c r="C1" s="750"/>
      <c r="D1" s="750"/>
      <c r="E1" s="750"/>
      <c r="F1" s="750"/>
      <c r="G1" s="750"/>
      <c r="H1" s="750"/>
      <c r="I1" s="750"/>
      <c r="J1" s="750"/>
      <c r="K1" s="750"/>
      <c r="L1" s="750"/>
      <c r="M1" s="750"/>
      <c r="N1" s="750"/>
      <c r="O1" s="750"/>
      <c r="P1" s="750"/>
      <c r="Q1" s="750"/>
      <c r="R1" s="750"/>
      <c r="S1" s="750"/>
      <c r="T1" s="751"/>
      <c r="U1" s="362"/>
    </row>
    <row r="2" spans="1:21" ht="83.25" customHeight="1" x14ac:dyDescent="0.25">
      <c r="A2" s="752" t="s">
        <v>1</v>
      </c>
      <c r="B2" s="753"/>
      <c r="C2" s="753"/>
      <c r="D2" s="753"/>
      <c r="E2" s="753"/>
      <c r="F2" s="753"/>
      <c r="G2" s="754"/>
      <c r="H2" s="196" t="s">
        <v>686</v>
      </c>
      <c r="I2" s="196" t="s">
        <v>3</v>
      </c>
      <c r="J2" s="363" t="s">
        <v>4</v>
      </c>
      <c r="K2" s="196" t="s">
        <v>5</v>
      </c>
      <c r="L2" s="199" t="s">
        <v>6</v>
      </c>
      <c r="M2" s="199" t="s">
        <v>155</v>
      </c>
      <c r="N2" s="199" t="s">
        <v>8</v>
      </c>
      <c r="O2" s="199" t="s">
        <v>9</v>
      </c>
      <c r="P2" s="196" t="s">
        <v>10</v>
      </c>
      <c r="Q2" s="196" t="s">
        <v>11</v>
      </c>
      <c r="R2" s="199" t="s">
        <v>12</v>
      </c>
      <c r="S2" s="199" t="s">
        <v>13</v>
      </c>
      <c r="T2" s="203" t="s">
        <v>14</v>
      </c>
      <c r="U2" s="364" t="s">
        <v>687</v>
      </c>
    </row>
    <row r="3" spans="1:21" ht="120" x14ac:dyDescent="0.25">
      <c r="A3" s="755" t="s">
        <v>688</v>
      </c>
      <c r="B3" s="756"/>
      <c r="C3" s="756"/>
      <c r="D3" s="756"/>
      <c r="E3" s="756"/>
      <c r="F3" s="756"/>
      <c r="G3" s="757"/>
      <c r="H3" s="448">
        <v>1</v>
      </c>
      <c r="I3" s="761" t="s">
        <v>689</v>
      </c>
      <c r="J3" s="764" t="s">
        <v>22</v>
      </c>
      <c r="K3" s="366" t="s">
        <v>690</v>
      </c>
      <c r="L3" s="491" t="s">
        <v>24</v>
      </c>
      <c r="M3" s="491" t="s">
        <v>194</v>
      </c>
      <c r="N3" s="491" t="s">
        <v>25</v>
      </c>
      <c r="O3" s="491" t="s">
        <v>691</v>
      </c>
      <c r="P3" s="367" t="s">
        <v>692</v>
      </c>
      <c r="Q3" s="367" t="s">
        <v>693</v>
      </c>
      <c r="R3" s="491" t="s">
        <v>578</v>
      </c>
      <c r="S3" s="491" t="s">
        <v>560</v>
      </c>
      <c r="T3" s="368" t="s">
        <v>694</v>
      </c>
      <c r="U3" s="369" t="s">
        <v>695</v>
      </c>
    </row>
    <row r="4" spans="1:21" ht="105" x14ac:dyDescent="0.25">
      <c r="A4" s="758"/>
      <c r="B4" s="759"/>
      <c r="C4" s="759"/>
      <c r="D4" s="759"/>
      <c r="E4" s="759"/>
      <c r="F4" s="759"/>
      <c r="G4" s="760"/>
      <c r="H4" s="697"/>
      <c r="I4" s="762"/>
      <c r="J4" s="748"/>
      <c r="K4" s="448" t="s">
        <v>696</v>
      </c>
      <c r="L4" s="743"/>
      <c r="M4" s="743"/>
      <c r="N4" s="743"/>
      <c r="O4" s="743"/>
      <c r="P4" s="370" t="s">
        <v>697</v>
      </c>
      <c r="Q4" s="370" t="s">
        <v>698</v>
      </c>
      <c r="R4" s="743"/>
      <c r="S4" s="743"/>
      <c r="T4" s="371" t="s">
        <v>699</v>
      </c>
      <c r="U4" s="369" t="s">
        <v>700</v>
      </c>
    </row>
    <row r="5" spans="1:21" ht="90.75" thickBot="1" x14ac:dyDescent="0.3">
      <c r="A5" s="758"/>
      <c r="B5" s="759"/>
      <c r="C5" s="759"/>
      <c r="D5" s="759"/>
      <c r="E5" s="759"/>
      <c r="F5" s="759"/>
      <c r="G5" s="760"/>
      <c r="H5" s="449"/>
      <c r="I5" s="763"/>
      <c r="J5" s="748"/>
      <c r="K5" s="449"/>
      <c r="L5" s="492"/>
      <c r="M5" s="492"/>
      <c r="N5" s="492"/>
      <c r="O5" s="492"/>
      <c r="P5" s="372" t="s">
        <v>701</v>
      </c>
      <c r="Q5" s="372" t="s">
        <v>702</v>
      </c>
      <c r="R5" s="492"/>
      <c r="S5" s="492"/>
      <c r="T5" s="373" t="s">
        <v>703</v>
      </c>
      <c r="U5" s="374" t="s">
        <v>704</v>
      </c>
    </row>
    <row r="6" spans="1:21" ht="75" x14ac:dyDescent="0.25">
      <c r="A6" s="744" t="s">
        <v>705</v>
      </c>
      <c r="B6" s="744"/>
      <c r="C6" s="744"/>
      <c r="D6" s="744"/>
      <c r="E6" s="744"/>
      <c r="F6" s="744"/>
      <c r="G6" s="744"/>
      <c r="H6" s="16">
        <v>2</v>
      </c>
      <c r="I6" s="375" t="s">
        <v>706</v>
      </c>
      <c r="J6" s="745"/>
      <c r="K6" s="376" t="s">
        <v>707</v>
      </c>
      <c r="L6" s="356" t="s">
        <v>286</v>
      </c>
      <c r="M6" s="356" t="s">
        <v>194</v>
      </c>
      <c r="N6" s="356" t="s">
        <v>708</v>
      </c>
      <c r="O6" s="356" t="s">
        <v>403</v>
      </c>
      <c r="P6" s="16" t="s">
        <v>709</v>
      </c>
      <c r="Q6" s="16" t="s">
        <v>710</v>
      </c>
      <c r="R6" s="377" t="s">
        <v>711</v>
      </c>
      <c r="S6" s="359" t="s">
        <v>712</v>
      </c>
      <c r="T6" s="361" t="s">
        <v>713</v>
      </c>
      <c r="U6" s="378" t="s">
        <v>714</v>
      </c>
    </row>
    <row r="7" spans="1:21" ht="105" x14ac:dyDescent="0.25">
      <c r="A7" s="744"/>
      <c r="B7" s="744"/>
      <c r="C7" s="744"/>
      <c r="D7" s="744"/>
      <c r="E7" s="744"/>
      <c r="F7" s="744"/>
      <c r="G7" s="744"/>
      <c r="H7" s="379">
        <v>3</v>
      </c>
      <c r="I7" s="380" t="s">
        <v>715</v>
      </c>
      <c r="J7" s="745"/>
      <c r="K7" s="381" t="s">
        <v>716</v>
      </c>
      <c r="L7" s="356" t="s">
        <v>286</v>
      </c>
      <c r="M7" s="356" t="s">
        <v>194</v>
      </c>
      <c r="N7" s="356" t="s">
        <v>708</v>
      </c>
      <c r="O7" s="356" t="s">
        <v>403</v>
      </c>
      <c r="P7" s="16" t="s">
        <v>717</v>
      </c>
      <c r="Q7" s="12" t="s">
        <v>718</v>
      </c>
      <c r="R7" s="356" t="s">
        <v>711</v>
      </c>
      <c r="S7" s="356" t="s">
        <v>719</v>
      </c>
      <c r="T7" s="12" t="s">
        <v>720</v>
      </c>
      <c r="U7" s="367" t="s">
        <v>721</v>
      </c>
    </row>
    <row r="8" spans="1:21" ht="120.75" x14ac:dyDescent="0.25">
      <c r="A8" s="744"/>
      <c r="B8" s="744"/>
      <c r="C8" s="744"/>
      <c r="D8" s="744"/>
      <c r="E8" s="744"/>
      <c r="F8" s="744"/>
      <c r="G8" s="744"/>
      <c r="H8" s="379">
        <v>4</v>
      </c>
      <c r="I8" s="380" t="s">
        <v>722</v>
      </c>
      <c r="J8" s="745"/>
      <c r="K8" s="376" t="s">
        <v>707</v>
      </c>
      <c r="L8" s="358" t="s">
        <v>286</v>
      </c>
      <c r="M8" s="356" t="s">
        <v>83</v>
      </c>
      <c r="N8" s="358" t="s">
        <v>25</v>
      </c>
      <c r="O8" s="358" t="s">
        <v>261</v>
      </c>
      <c r="P8" s="16" t="s">
        <v>723</v>
      </c>
      <c r="Q8" s="16" t="s">
        <v>710</v>
      </c>
      <c r="R8" s="358" t="s">
        <v>578</v>
      </c>
      <c r="S8" s="358" t="s">
        <v>724</v>
      </c>
      <c r="T8" s="44" t="s">
        <v>713</v>
      </c>
      <c r="U8" s="16" t="s">
        <v>725</v>
      </c>
    </row>
    <row r="9" spans="1:21" ht="135" x14ac:dyDescent="0.25">
      <c r="A9" s="744"/>
      <c r="B9" s="744"/>
      <c r="C9" s="744"/>
      <c r="D9" s="744"/>
      <c r="E9" s="744"/>
      <c r="F9" s="744"/>
      <c r="G9" s="744"/>
      <c r="H9" s="379">
        <v>5</v>
      </c>
      <c r="I9" s="380" t="s">
        <v>726</v>
      </c>
      <c r="J9" s="745"/>
      <c r="K9" s="376" t="s">
        <v>727</v>
      </c>
      <c r="L9" s="358" t="s">
        <v>286</v>
      </c>
      <c r="M9" s="356" t="s">
        <v>83</v>
      </c>
      <c r="N9" s="358" t="s">
        <v>25</v>
      </c>
      <c r="O9" s="358" t="s">
        <v>261</v>
      </c>
      <c r="P9" s="16" t="s">
        <v>728</v>
      </c>
      <c r="Q9" s="16" t="s">
        <v>729</v>
      </c>
      <c r="R9" s="358" t="s">
        <v>578</v>
      </c>
      <c r="S9" s="358" t="s">
        <v>730</v>
      </c>
      <c r="T9" s="44" t="s">
        <v>731</v>
      </c>
      <c r="U9" s="16" t="s">
        <v>732</v>
      </c>
    </row>
    <row r="10" spans="1:21" ht="90" x14ac:dyDescent="0.25">
      <c r="A10" s="746" t="s">
        <v>733</v>
      </c>
      <c r="B10" s="746"/>
      <c r="C10" s="746"/>
      <c r="D10" s="746"/>
      <c r="E10" s="746"/>
      <c r="F10" s="746"/>
      <c r="G10" s="746"/>
      <c r="H10" s="16">
        <v>6</v>
      </c>
      <c r="I10" s="366" t="s">
        <v>734</v>
      </c>
      <c r="J10" s="748"/>
      <c r="K10" s="382" t="s">
        <v>735</v>
      </c>
      <c r="L10" s="356" t="s">
        <v>24</v>
      </c>
      <c r="M10" s="356" t="s">
        <v>83</v>
      </c>
      <c r="N10" s="356" t="s">
        <v>25</v>
      </c>
      <c r="O10" s="356" t="s">
        <v>261</v>
      </c>
      <c r="P10" s="44" t="s">
        <v>736</v>
      </c>
      <c r="Q10" s="44" t="s">
        <v>737</v>
      </c>
      <c r="R10" s="356" t="s">
        <v>578</v>
      </c>
      <c r="S10" s="356" t="s">
        <v>738</v>
      </c>
      <c r="T10" s="44" t="s">
        <v>739</v>
      </c>
      <c r="U10" s="16" t="s">
        <v>740</v>
      </c>
    </row>
    <row r="11" spans="1:21" ht="105" x14ac:dyDescent="0.25">
      <c r="A11" s="747"/>
      <c r="B11" s="747"/>
      <c r="C11" s="747"/>
      <c r="D11" s="747"/>
      <c r="E11" s="747"/>
      <c r="F11" s="747"/>
      <c r="G11" s="747"/>
      <c r="H11" s="357">
        <v>7</v>
      </c>
      <c r="I11" s="383" t="s">
        <v>741</v>
      </c>
      <c r="J11" s="748"/>
      <c r="K11" s="366" t="s">
        <v>742</v>
      </c>
      <c r="L11" s="356" t="s">
        <v>286</v>
      </c>
      <c r="M11" s="356" t="s">
        <v>83</v>
      </c>
      <c r="N11" s="356" t="s">
        <v>25</v>
      </c>
      <c r="O11" s="356" t="s">
        <v>261</v>
      </c>
      <c r="P11" s="44" t="s">
        <v>743</v>
      </c>
      <c r="Q11" s="44" t="s">
        <v>577</v>
      </c>
      <c r="R11" s="356" t="s">
        <v>578</v>
      </c>
      <c r="S11" s="356" t="s">
        <v>724</v>
      </c>
      <c r="T11" s="360" t="s">
        <v>744</v>
      </c>
      <c r="U11" s="384" t="s">
        <v>745</v>
      </c>
    </row>
  </sheetData>
  <mergeCells count="17">
    <mergeCell ref="A10:G11"/>
    <mergeCell ref="J10:J11"/>
    <mergeCell ref="A1:T1"/>
    <mergeCell ref="A2:G2"/>
    <mergeCell ref="A3:G5"/>
    <mergeCell ref="H3:H5"/>
    <mergeCell ref="I3:I5"/>
    <mergeCell ref="J3:J5"/>
    <mergeCell ref="L3:L5"/>
    <mergeCell ref="M3:M5"/>
    <mergeCell ref="N3:N5"/>
    <mergeCell ref="O3:O5"/>
    <mergeCell ref="R3:R5"/>
    <mergeCell ref="S3:S5"/>
    <mergeCell ref="K4:K5"/>
    <mergeCell ref="A6:G9"/>
    <mergeCell ref="J6:J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224DA-6FDD-4FBE-BF03-8AC4B2A37C5A}">
  <dimension ref="A1:AC11"/>
  <sheetViews>
    <sheetView topLeftCell="A9" workbookViewId="0">
      <selection activeCell="U12" sqref="U12"/>
    </sheetView>
  </sheetViews>
  <sheetFormatPr baseColWidth="10" defaultRowHeight="15" x14ac:dyDescent="0.25"/>
  <cols>
    <col min="1" max="1" width="3.5703125" bestFit="1" customWidth="1"/>
    <col min="2" max="2" width="4.7109375" customWidth="1"/>
    <col min="3" max="3" width="4.42578125" customWidth="1"/>
    <col min="4" max="4" width="4.28515625" customWidth="1"/>
    <col min="5" max="5" width="3.85546875" customWidth="1"/>
    <col min="6" max="7" width="4" customWidth="1"/>
    <col min="8" max="8" width="4.5703125" customWidth="1"/>
    <col min="9" max="11" width="3.5703125" bestFit="1" customWidth="1"/>
    <col min="12" max="12" width="3.85546875" customWidth="1"/>
    <col min="13" max="13" width="3.28515625" bestFit="1" customWidth="1"/>
    <col min="14" max="14" width="42.28515625" customWidth="1"/>
    <col min="15" max="15" width="3.7109375" bestFit="1" customWidth="1"/>
    <col min="16" max="16" width="39.5703125" customWidth="1"/>
    <col min="17" max="20" width="3.7109375" bestFit="1" customWidth="1"/>
    <col min="21" max="21" width="41" customWidth="1"/>
    <col min="22" max="22" width="22" customWidth="1"/>
    <col min="23" max="23" width="7.5703125" customWidth="1"/>
    <col min="24" max="24" width="3.7109375" bestFit="1" customWidth="1"/>
    <col min="25" max="25" width="28.85546875" customWidth="1"/>
    <col min="26" max="27" width="0" hidden="1" customWidth="1"/>
    <col min="28" max="28" width="15.85546875" customWidth="1"/>
    <col min="29" max="29" width="35.85546875" customWidth="1"/>
  </cols>
  <sheetData>
    <row r="1" spans="1:29" ht="82.5" x14ac:dyDescent="0.25">
      <c r="A1" s="765" t="s">
        <v>1</v>
      </c>
      <c r="B1" s="766"/>
      <c r="C1" s="766"/>
      <c r="D1" s="766"/>
      <c r="E1" s="766"/>
      <c r="F1" s="766"/>
      <c r="G1" s="766"/>
      <c r="H1" s="766"/>
      <c r="I1" s="766"/>
      <c r="J1" s="766"/>
      <c r="K1" s="766"/>
      <c r="L1" s="767"/>
      <c r="M1" s="6" t="s">
        <v>2</v>
      </c>
      <c r="N1" s="6" t="s">
        <v>3</v>
      </c>
      <c r="O1" s="5" t="s">
        <v>4</v>
      </c>
      <c r="P1" s="6" t="s">
        <v>5</v>
      </c>
      <c r="Q1" s="385" t="s">
        <v>6</v>
      </c>
      <c r="R1" s="385" t="s">
        <v>155</v>
      </c>
      <c r="S1" s="385" t="s">
        <v>8</v>
      </c>
      <c r="T1" s="385" t="s">
        <v>9</v>
      </c>
      <c r="U1" s="6" t="s">
        <v>10</v>
      </c>
      <c r="V1" s="6" t="s">
        <v>11</v>
      </c>
      <c r="W1" s="5" t="s">
        <v>12</v>
      </c>
      <c r="X1" s="386" t="s">
        <v>13</v>
      </c>
      <c r="Y1" s="6" t="s">
        <v>14</v>
      </c>
      <c r="Z1" s="387" t="s">
        <v>746</v>
      </c>
      <c r="AA1" s="388" t="s">
        <v>747</v>
      </c>
      <c r="AB1" s="6" t="s">
        <v>748</v>
      </c>
      <c r="AC1" s="6" t="s">
        <v>749</v>
      </c>
    </row>
    <row r="2" spans="1:29" ht="409.5" x14ac:dyDescent="0.25">
      <c r="A2" s="491" t="s">
        <v>750</v>
      </c>
      <c r="B2" s="491" t="s">
        <v>751</v>
      </c>
      <c r="C2" s="491" t="s">
        <v>752</v>
      </c>
      <c r="D2" s="491" t="s">
        <v>753</v>
      </c>
      <c r="E2" s="491" t="s">
        <v>754</v>
      </c>
      <c r="F2" s="491" t="s">
        <v>755</v>
      </c>
      <c r="G2" s="491" t="s">
        <v>756</v>
      </c>
      <c r="H2" s="491" t="s">
        <v>757</v>
      </c>
      <c r="I2" s="491" t="s">
        <v>758</v>
      </c>
      <c r="J2" s="491" t="s">
        <v>759</v>
      </c>
      <c r="K2" s="491" t="s">
        <v>760</v>
      </c>
      <c r="L2" s="491" t="s">
        <v>761</v>
      </c>
      <c r="M2" s="16">
        <v>1</v>
      </c>
      <c r="N2" s="389" t="s">
        <v>762</v>
      </c>
      <c r="O2" s="390" t="s">
        <v>490</v>
      </c>
      <c r="P2" s="391" t="s">
        <v>763</v>
      </c>
      <c r="Q2" s="392" t="s">
        <v>764</v>
      </c>
      <c r="R2" s="392" t="s">
        <v>39</v>
      </c>
      <c r="S2" s="392" t="s">
        <v>246</v>
      </c>
      <c r="T2" s="392" t="s">
        <v>27</v>
      </c>
      <c r="U2" s="391" t="s">
        <v>765</v>
      </c>
      <c r="V2" s="391" t="s">
        <v>766</v>
      </c>
      <c r="W2" s="393" t="s">
        <v>767</v>
      </c>
      <c r="X2" s="392" t="s">
        <v>164</v>
      </c>
      <c r="Y2" s="391" t="s">
        <v>768</v>
      </c>
      <c r="Z2" s="394"/>
      <c r="AA2" s="395" t="s">
        <v>769</v>
      </c>
      <c r="AB2" s="396">
        <f>340/340</f>
        <v>1</v>
      </c>
      <c r="AC2" s="397" t="s">
        <v>770</v>
      </c>
    </row>
    <row r="3" spans="1:29" ht="102" x14ac:dyDescent="0.25">
      <c r="A3" s="743"/>
      <c r="B3" s="743"/>
      <c r="C3" s="743"/>
      <c r="D3" s="743"/>
      <c r="E3" s="743"/>
      <c r="F3" s="743"/>
      <c r="G3" s="743"/>
      <c r="H3" s="743"/>
      <c r="I3" s="743"/>
      <c r="J3" s="743"/>
      <c r="K3" s="743"/>
      <c r="L3" s="743"/>
      <c r="M3" s="16">
        <v>2</v>
      </c>
      <c r="N3" s="389" t="s">
        <v>771</v>
      </c>
      <c r="O3" s="390" t="s">
        <v>490</v>
      </c>
      <c r="P3" s="391" t="s">
        <v>772</v>
      </c>
      <c r="Q3" s="392" t="s">
        <v>24</v>
      </c>
      <c r="R3" s="392" t="s">
        <v>39</v>
      </c>
      <c r="S3" s="392" t="s">
        <v>246</v>
      </c>
      <c r="T3" s="392" t="s">
        <v>27</v>
      </c>
      <c r="U3" s="391" t="s">
        <v>773</v>
      </c>
      <c r="V3" s="391" t="s">
        <v>774</v>
      </c>
      <c r="W3" s="393" t="s">
        <v>767</v>
      </c>
      <c r="X3" s="392" t="s">
        <v>164</v>
      </c>
      <c r="Y3" s="391" t="s">
        <v>775</v>
      </c>
      <c r="Z3" s="394"/>
      <c r="AA3" s="395" t="s">
        <v>776</v>
      </c>
      <c r="AB3" s="396">
        <f>7390/7390</f>
        <v>1</v>
      </c>
      <c r="AC3" s="397" t="s">
        <v>777</v>
      </c>
    </row>
    <row r="4" spans="1:29" ht="171" x14ac:dyDescent="0.25">
      <c r="A4" s="743"/>
      <c r="B4" s="743"/>
      <c r="C4" s="743"/>
      <c r="D4" s="743"/>
      <c r="E4" s="743"/>
      <c r="F4" s="743"/>
      <c r="G4" s="743"/>
      <c r="H4" s="743"/>
      <c r="I4" s="743"/>
      <c r="J4" s="743"/>
      <c r="K4" s="743"/>
      <c r="L4" s="743"/>
      <c r="M4" s="16">
        <v>3</v>
      </c>
      <c r="N4" s="48" t="s">
        <v>778</v>
      </c>
      <c r="O4" s="398" t="s">
        <v>490</v>
      </c>
      <c r="P4" s="357" t="s">
        <v>779</v>
      </c>
      <c r="Q4" s="356" t="s">
        <v>24</v>
      </c>
      <c r="R4" s="356" t="s">
        <v>39</v>
      </c>
      <c r="S4" s="356" t="s">
        <v>246</v>
      </c>
      <c r="T4" s="356" t="s">
        <v>27</v>
      </c>
      <c r="U4" s="357" t="s">
        <v>780</v>
      </c>
      <c r="V4" s="357" t="s">
        <v>781</v>
      </c>
      <c r="W4" s="393" t="s">
        <v>767</v>
      </c>
      <c r="X4" s="359" t="s">
        <v>237</v>
      </c>
      <c r="Y4" s="44" t="s">
        <v>782</v>
      </c>
      <c r="Z4" s="399">
        <v>1</v>
      </c>
      <c r="AA4" s="400" t="s">
        <v>783</v>
      </c>
      <c r="AB4" s="396">
        <f>96/96</f>
        <v>1</v>
      </c>
      <c r="AC4" s="397" t="s">
        <v>784</v>
      </c>
    </row>
    <row r="5" spans="1:29" ht="75" x14ac:dyDescent="0.25">
      <c r="A5" s="743"/>
      <c r="B5" s="743"/>
      <c r="C5" s="743"/>
      <c r="D5" s="743"/>
      <c r="E5" s="743"/>
      <c r="F5" s="743"/>
      <c r="G5" s="743"/>
      <c r="H5" s="743"/>
      <c r="I5" s="743"/>
      <c r="J5" s="743"/>
      <c r="K5" s="743"/>
      <c r="L5" s="743"/>
      <c r="M5" s="16">
        <v>4</v>
      </c>
      <c r="N5" s="12" t="s">
        <v>785</v>
      </c>
      <c r="O5" s="356" t="s">
        <v>490</v>
      </c>
      <c r="P5" s="44" t="s">
        <v>786</v>
      </c>
      <c r="Q5" s="401" t="s">
        <v>24</v>
      </c>
      <c r="R5" s="401" t="s">
        <v>39</v>
      </c>
      <c r="S5" s="401" t="s">
        <v>246</v>
      </c>
      <c r="T5" s="401" t="s">
        <v>27</v>
      </c>
      <c r="U5" s="44" t="s">
        <v>787</v>
      </c>
      <c r="V5" s="44" t="s">
        <v>788</v>
      </c>
      <c r="W5" s="393" t="s">
        <v>767</v>
      </c>
      <c r="X5" s="356" t="s">
        <v>124</v>
      </c>
      <c r="Y5" s="372" t="s">
        <v>789</v>
      </c>
      <c r="Z5" s="355"/>
      <c r="AA5" s="402"/>
      <c r="AB5" s="396">
        <f>295/1711</f>
        <v>0.17241379310344829</v>
      </c>
      <c r="AC5" s="397" t="s">
        <v>790</v>
      </c>
    </row>
    <row r="6" spans="1:29" ht="75" x14ac:dyDescent="0.25">
      <c r="A6" s="743"/>
      <c r="B6" s="743"/>
      <c r="C6" s="743"/>
      <c r="D6" s="743"/>
      <c r="E6" s="743"/>
      <c r="F6" s="743"/>
      <c r="G6" s="743"/>
      <c r="H6" s="743"/>
      <c r="I6" s="743"/>
      <c r="J6" s="743"/>
      <c r="K6" s="743"/>
      <c r="L6" s="743"/>
      <c r="M6" s="16">
        <v>5</v>
      </c>
      <c r="N6" s="48" t="s">
        <v>791</v>
      </c>
      <c r="O6" s="356" t="s">
        <v>490</v>
      </c>
      <c r="P6" s="44" t="s">
        <v>792</v>
      </c>
      <c r="Q6" s="356" t="s">
        <v>24</v>
      </c>
      <c r="R6" s="356" t="s">
        <v>39</v>
      </c>
      <c r="S6" s="356" t="s">
        <v>246</v>
      </c>
      <c r="T6" s="356" t="s">
        <v>27</v>
      </c>
      <c r="U6" s="44" t="s">
        <v>793</v>
      </c>
      <c r="V6" s="357" t="s">
        <v>781</v>
      </c>
      <c r="W6" s="393" t="s">
        <v>767</v>
      </c>
      <c r="X6" s="356" t="s">
        <v>150</v>
      </c>
      <c r="Y6" s="44" t="s">
        <v>782</v>
      </c>
      <c r="Z6" s="355"/>
      <c r="AA6" s="403"/>
      <c r="AB6" s="396">
        <f>213/213</f>
        <v>1</v>
      </c>
      <c r="AC6" s="397" t="s">
        <v>794</v>
      </c>
    </row>
    <row r="7" spans="1:29" ht="270" x14ac:dyDescent="0.25">
      <c r="A7" s="743"/>
      <c r="B7" s="743"/>
      <c r="C7" s="743"/>
      <c r="D7" s="743"/>
      <c r="E7" s="743"/>
      <c r="F7" s="743"/>
      <c r="G7" s="743"/>
      <c r="H7" s="743"/>
      <c r="I7" s="743"/>
      <c r="J7" s="743"/>
      <c r="K7" s="743"/>
      <c r="L7" s="743"/>
      <c r="M7" s="16">
        <v>6</v>
      </c>
      <c r="N7" s="48" t="s">
        <v>795</v>
      </c>
      <c r="O7" s="356" t="s">
        <v>490</v>
      </c>
      <c r="P7" s="44" t="s">
        <v>796</v>
      </c>
      <c r="Q7" s="356" t="s">
        <v>24</v>
      </c>
      <c r="R7" s="356" t="s">
        <v>25</v>
      </c>
      <c r="S7" s="356" t="s">
        <v>26</v>
      </c>
      <c r="T7" s="356" t="s">
        <v>27</v>
      </c>
      <c r="U7" s="357" t="s">
        <v>797</v>
      </c>
      <c r="V7" s="357" t="s">
        <v>798</v>
      </c>
      <c r="W7" s="404" t="s">
        <v>799</v>
      </c>
      <c r="X7" s="359" t="s">
        <v>800</v>
      </c>
      <c r="Y7" s="357" t="s">
        <v>801</v>
      </c>
      <c r="Z7" s="405">
        <v>1</v>
      </c>
      <c r="AA7" s="406" t="s">
        <v>802</v>
      </c>
      <c r="AB7" s="396">
        <f>22/22</f>
        <v>1</v>
      </c>
      <c r="AC7" s="397" t="s">
        <v>803</v>
      </c>
    </row>
    <row r="8" spans="1:29" ht="75" x14ac:dyDescent="0.25">
      <c r="A8" s="743"/>
      <c r="B8" s="743"/>
      <c r="C8" s="743"/>
      <c r="D8" s="743"/>
      <c r="E8" s="743"/>
      <c r="F8" s="743"/>
      <c r="G8" s="743"/>
      <c r="H8" s="743"/>
      <c r="I8" s="743"/>
      <c r="J8" s="743"/>
      <c r="K8" s="743"/>
      <c r="L8" s="743"/>
      <c r="M8" s="16">
        <v>7</v>
      </c>
      <c r="N8" s="12" t="s">
        <v>804</v>
      </c>
      <c r="O8" s="356" t="s">
        <v>490</v>
      </c>
      <c r="P8" s="44" t="s">
        <v>805</v>
      </c>
      <c r="Q8" s="401" t="s">
        <v>24</v>
      </c>
      <c r="R8" s="401" t="s">
        <v>39</v>
      </c>
      <c r="S8" s="401" t="s">
        <v>246</v>
      </c>
      <c r="T8" s="401" t="s">
        <v>27</v>
      </c>
      <c r="U8" s="44" t="s">
        <v>806</v>
      </c>
      <c r="V8" s="44" t="s">
        <v>807</v>
      </c>
      <c r="W8" s="404" t="s">
        <v>799</v>
      </c>
      <c r="X8" s="356" t="s">
        <v>150</v>
      </c>
      <c r="Y8" s="367" t="s">
        <v>808</v>
      </c>
      <c r="Z8" s="405"/>
      <c r="AA8" s="406"/>
      <c r="AB8" s="396">
        <f>3/5</f>
        <v>0.6</v>
      </c>
      <c r="AC8" s="397" t="s">
        <v>809</v>
      </c>
    </row>
    <row r="9" spans="1:29" ht="270.75" x14ac:dyDescent="0.25">
      <c r="A9" s="743"/>
      <c r="B9" s="743"/>
      <c r="C9" s="743"/>
      <c r="D9" s="743"/>
      <c r="E9" s="743"/>
      <c r="F9" s="743"/>
      <c r="G9" s="743"/>
      <c r="H9" s="743"/>
      <c r="I9" s="743"/>
      <c r="J9" s="743"/>
      <c r="K9" s="743"/>
      <c r="L9" s="743"/>
      <c r="M9" s="16">
        <v>8</v>
      </c>
      <c r="N9" s="48" t="s">
        <v>810</v>
      </c>
      <c r="O9" s="356" t="s">
        <v>490</v>
      </c>
      <c r="P9" s="44" t="s">
        <v>811</v>
      </c>
      <c r="Q9" s="356" t="s">
        <v>24</v>
      </c>
      <c r="R9" s="356" t="s">
        <v>39</v>
      </c>
      <c r="S9" s="356" t="s">
        <v>25</v>
      </c>
      <c r="T9" s="356" t="s">
        <v>27</v>
      </c>
      <c r="U9" s="44" t="s">
        <v>812</v>
      </c>
      <c r="V9" s="44" t="s">
        <v>813</v>
      </c>
      <c r="W9" s="404" t="s">
        <v>799</v>
      </c>
      <c r="X9" s="356" t="s">
        <v>150</v>
      </c>
      <c r="Y9" s="44" t="s">
        <v>814</v>
      </c>
      <c r="Z9" s="407">
        <v>1</v>
      </c>
      <c r="AA9" s="408" t="s">
        <v>815</v>
      </c>
      <c r="AB9" s="396">
        <f>17/17</f>
        <v>1</v>
      </c>
      <c r="AC9" s="397" t="s">
        <v>816</v>
      </c>
    </row>
    <row r="10" spans="1:29" ht="75" x14ac:dyDescent="0.25">
      <c r="A10" s="743"/>
      <c r="B10" s="743"/>
      <c r="C10" s="743"/>
      <c r="D10" s="743"/>
      <c r="E10" s="743"/>
      <c r="F10" s="743"/>
      <c r="G10" s="743"/>
      <c r="H10" s="743"/>
      <c r="I10" s="743"/>
      <c r="J10" s="743"/>
      <c r="K10" s="743"/>
      <c r="L10" s="743"/>
      <c r="M10" s="16">
        <v>9</v>
      </c>
      <c r="N10" s="48" t="s">
        <v>817</v>
      </c>
      <c r="O10" s="356" t="s">
        <v>490</v>
      </c>
      <c r="P10" s="44" t="s">
        <v>818</v>
      </c>
      <c r="Q10" s="409" t="s">
        <v>376</v>
      </c>
      <c r="R10" s="409" t="s">
        <v>378</v>
      </c>
      <c r="S10" s="409" t="s">
        <v>819</v>
      </c>
      <c r="T10" s="409" t="s">
        <v>27</v>
      </c>
      <c r="U10" s="44" t="s">
        <v>820</v>
      </c>
      <c r="V10" s="44" t="s">
        <v>821</v>
      </c>
      <c r="W10" s="410" t="s">
        <v>822</v>
      </c>
      <c r="X10" s="356" t="s">
        <v>823</v>
      </c>
      <c r="Y10" s="357" t="s">
        <v>824</v>
      </c>
      <c r="Z10" s="411">
        <v>0.64300000000000002</v>
      </c>
      <c r="AA10" s="412" t="s">
        <v>825</v>
      </c>
      <c r="AB10" s="396">
        <f>17/17</f>
        <v>1</v>
      </c>
      <c r="AC10" s="397" t="s">
        <v>826</v>
      </c>
    </row>
    <row r="11" spans="1:29" ht="185.25" x14ac:dyDescent="0.25">
      <c r="A11" s="743"/>
      <c r="B11" s="743"/>
      <c r="C11" s="743"/>
      <c r="D11" s="743"/>
      <c r="E11" s="743"/>
      <c r="F11" s="743"/>
      <c r="G11" s="743"/>
      <c r="H11" s="743"/>
      <c r="I11" s="743"/>
      <c r="J11" s="743"/>
      <c r="K11" s="743"/>
      <c r="L11" s="743"/>
      <c r="M11" s="16">
        <v>10</v>
      </c>
      <c r="N11" s="44" t="s">
        <v>827</v>
      </c>
      <c r="O11" s="356" t="s">
        <v>490</v>
      </c>
      <c r="P11" s="44" t="s">
        <v>828</v>
      </c>
      <c r="Q11" s="356" t="s">
        <v>217</v>
      </c>
      <c r="R11" s="356" t="s">
        <v>39</v>
      </c>
      <c r="S11" s="356" t="s">
        <v>246</v>
      </c>
      <c r="T11" s="356" t="s">
        <v>27</v>
      </c>
      <c r="U11" s="44" t="s">
        <v>829</v>
      </c>
      <c r="V11" s="44" t="s">
        <v>830</v>
      </c>
      <c r="W11" s="404" t="s">
        <v>831</v>
      </c>
      <c r="X11" s="356" t="s">
        <v>832</v>
      </c>
      <c r="Y11" s="44" t="s">
        <v>833</v>
      </c>
      <c r="Z11" s="413">
        <v>0.4</v>
      </c>
      <c r="AA11" s="414" t="s">
        <v>834</v>
      </c>
      <c r="AB11" s="396">
        <f>8/8</f>
        <v>1</v>
      </c>
      <c r="AC11" s="397" t="s">
        <v>826</v>
      </c>
    </row>
  </sheetData>
  <mergeCells count="13">
    <mergeCell ref="J2:J11"/>
    <mergeCell ref="K2:K11"/>
    <mergeCell ref="L2:L11"/>
    <mergeCell ref="A1:L1"/>
    <mergeCell ref="A2:A11"/>
    <mergeCell ref="B2:B11"/>
    <mergeCell ref="C2:C11"/>
    <mergeCell ref="D2:D11"/>
    <mergeCell ref="E2:E11"/>
    <mergeCell ref="F2:F11"/>
    <mergeCell ref="G2:G11"/>
    <mergeCell ref="H2:H11"/>
    <mergeCell ref="I2:I11"/>
  </mergeCells>
  <hyperlinks>
    <hyperlink ref="AC4" r:id="rId1" xr:uid="{DF30B7AE-1752-40A5-8B4C-40EB5AD48327}"/>
    <hyperlink ref="AC5" r:id="rId2" xr:uid="{1242FA4D-C16B-4F48-8B98-BD86DE7D4579}"/>
    <hyperlink ref="AC6" r:id="rId3" xr:uid="{CAE017EC-CB41-4C4D-81F7-54AB6EB2776E}"/>
    <hyperlink ref="AC7" r:id="rId4" xr:uid="{8A65E8AD-6FE3-479E-BA8F-A6E585C0D0AB}"/>
    <hyperlink ref="AC8" r:id="rId5" xr:uid="{BC3F510E-3094-4A7E-86AB-81B29296FDA8}"/>
    <hyperlink ref="AC9" r:id="rId6" xr:uid="{1DA76184-A9FF-4DC5-B638-7F89354A140F}"/>
    <hyperlink ref="AC10" r:id="rId7" xr:uid="{F4C9850A-57E4-444C-876D-9EECA3035450}"/>
    <hyperlink ref="AC11" r:id="rId8" xr:uid="{1CB99ECB-EE85-470C-A364-E98CDF8B3BF0}"/>
    <hyperlink ref="AC2" r:id="rId9" xr:uid="{DD9003D6-005B-4B02-9FD5-1BF9DA7DDAD5}"/>
    <hyperlink ref="AC3" r:id="rId10" xr:uid="{9A3BCA4E-9B08-4EEA-A998-4AFA937A40B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B044-1280-4635-83DE-7E979C493A5D}">
  <dimension ref="A1:U10"/>
  <sheetViews>
    <sheetView tabSelected="1" topLeftCell="A7" workbookViewId="0">
      <selection activeCell="L10" sqref="L10"/>
    </sheetView>
  </sheetViews>
  <sheetFormatPr baseColWidth="10" defaultRowHeight="15" x14ac:dyDescent="0.25"/>
  <cols>
    <col min="5" max="5" width="25.42578125" customWidth="1"/>
    <col min="7" max="7" width="18.5703125" customWidth="1"/>
    <col min="12" max="12" width="26.42578125" customWidth="1"/>
    <col min="13" max="13" width="17.5703125" customWidth="1"/>
    <col min="16" max="16" width="19.5703125" customWidth="1"/>
    <col min="18" max="18" width="23.85546875" customWidth="1"/>
    <col min="19" max="19" width="31.140625" customWidth="1"/>
    <col min="20" max="21" width="17.7109375" customWidth="1"/>
  </cols>
  <sheetData>
    <row r="1" spans="1:21" ht="57.75" x14ac:dyDescent="0.25">
      <c r="A1" s="769" t="s">
        <v>1</v>
      </c>
      <c r="B1" s="769"/>
      <c r="C1" s="770"/>
      <c r="D1" s="6" t="s">
        <v>2</v>
      </c>
      <c r="E1" s="6" t="s">
        <v>3</v>
      </c>
      <c r="F1" s="5" t="s">
        <v>4</v>
      </c>
      <c r="G1" s="6" t="s">
        <v>5</v>
      </c>
      <c r="H1" s="5" t="s">
        <v>6</v>
      </c>
      <c r="I1" s="5" t="s">
        <v>7</v>
      </c>
      <c r="J1" s="5" t="s">
        <v>8</v>
      </c>
      <c r="K1" s="5" t="s">
        <v>9</v>
      </c>
      <c r="L1" s="6" t="s">
        <v>10</v>
      </c>
      <c r="M1" s="6" t="s">
        <v>11</v>
      </c>
      <c r="N1" s="5" t="s">
        <v>12</v>
      </c>
      <c r="O1" s="5" t="s">
        <v>13</v>
      </c>
      <c r="P1" s="771" t="s">
        <v>14</v>
      </c>
      <c r="Q1" s="71" t="s">
        <v>15</v>
      </c>
      <c r="R1" s="71" t="s">
        <v>16</v>
      </c>
      <c r="S1" s="72" t="s">
        <v>17</v>
      </c>
      <c r="T1" s="6" t="s">
        <v>257</v>
      </c>
      <c r="U1" s="6" t="s">
        <v>19</v>
      </c>
    </row>
    <row r="2" spans="1:21" ht="405" x14ac:dyDescent="0.25">
      <c r="A2" s="772" t="s">
        <v>835</v>
      </c>
      <c r="B2" s="773" t="s">
        <v>836</v>
      </c>
      <c r="C2" s="774" t="s">
        <v>837</v>
      </c>
      <c r="D2" s="4">
        <v>1</v>
      </c>
      <c r="E2" s="775" t="s">
        <v>838</v>
      </c>
      <c r="F2" s="424" t="s">
        <v>22</v>
      </c>
      <c r="G2" s="28" t="s">
        <v>839</v>
      </c>
      <c r="H2" s="2" t="s">
        <v>24</v>
      </c>
      <c r="I2" s="2" t="s">
        <v>39</v>
      </c>
      <c r="J2" s="2" t="s">
        <v>26</v>
      </c>
      <c r="K2" s="2" t="s">
        <v>27</v>
      </c>
      <c r="L2" s="28" t="s">
        <v>840</v>
      </c>
      <c r="M2" s="28" t="s">
        <v>841</v>
      </c>
      <c r="N2" s="776" t="s">
        <v>842</v>
      </c>
      <c r="O2" s="78" t="s">
        <v>843</v>
      </c>
      <c r="P2" s="777" t="s">
        <v>844</v>
      </c>
      <c r="Q2" s="778">
        <v>1</v>
      </c>
      <c r="R2" s="202" t="s">
        <v>845</v>
      </c>
      <c r="S2" s="202" t="s">
        <v>846</v>
      </c>
      <c r="T2" s="202"/>
      <c r="U2" s="11"/>
    </row>
    <row r="3" spans="1:21" ht="165" x14ac:dyDescent="0.25">
      <c r="A3" s="772"/>
      <c r="B3" s="773"/>
      <c r="C3" s="774"/>
      <c r="D3" s="4">
        <v>2</v>
      </c>
      <c r="E3" s="775" t="s">
        <v>847</v>
      </c>
      <c r="F3" s="424"/>
      <c r="G3" s="28" t="s">
        <v>848</v>
      </c>
      <c r="H3" s="2" t="s">
        <v>24</v>
      </c>
      <c r="I3" s="2" t="s">
        <v>39</v>
      </c>
      <c r="J3" s="2" t="s">
        <v>26</v>
      </c>
      <c r="K3" s="2" t="s">
        <v>27</v>
      </c>
      <c r="L3" s="28" t="s">
        <v>849</v>
      </c>
      <c r="M3" s="28" t="s">
        <v>841</v>
      </c>
      <c r="N3" s="779"/>
      <c r="O3" s="78" t="s">
        <v>843</v>
      </c>
      <c r="P3" s="777" t="s">
        <v>850</v>
      </c>
      <c r="Q3" s="778">
        <v>1</v>
      </c>
      <c r="R3" s="780" t="s">
        <v>851</v>
      </c>
      <c r="S3" s="202" t="s">
        <v>852</v>
      </c>
      <c r="T3" s="11"/>
      <c r="U3" s="11"/>
    </row>
    <row r="4" spans="1:21" ht="105" x14ac:dyDescent="0.25">
      <c r="A4" s="772"/>
      <c r="B4" s="773"/>
      <c r="C4" s="774"/>
      <c r="D4" s="4">
        <v>3</v>
      </c>
      <c r="E4" s="775" t="s">
        <v>853</v>
      </c>
      <c r="F4" s="424"/>
      <c r="G4" s="28" t="s">
        <v>848</v>
      </c>
      <c r="H4" s="2" t="s">
        <v>24</v>
      </c>
      <c r="I4" s="2" t="s">
        <v>39</v>
      </c>
      <c r="J4" s="2" t="s">
        <v>26</v>
      </c>
      <c r="K4" s="2" t="s">
        <v>27</v>
      </c>
      <c r="L4" s="28" t="s">
        <v>854</v>
      </c>
      <c r="M4" s="28" t="s">
        <v>855</v>
      </c>
      <c r="N4" s="779"/>
      <c r="O4" s="78" t="s">
        <v>843</v>
      </c>
      <c r="P4" s="777" t="s">
        <v>856</v>
      </c>
      <c r="Q4" s="781">
        <v>0</v>
      </c>
      <c r="R4" s="782" t="s">
        <v>857</v>
      </c>
      <c r="S4" s="782" t="s">
        <v>858</v>
      </c>
      <c r="T4" s="11"/>
      <c r="U4" s="11"/>
    </row>
    <row r="5" spans="1:21" ht="225" x14ac:dyDescent="0.25">
      <c r="A5" s="772"/>
      <c r="B5" s="773"/>
      <c r="C5" s="774"/>
      <c r="D5" s="4">
        <v>4</v>
      </c>
      <c r="E5" s="775" t="s">
        <v>859</v>
      </c>
      <c r="F5" s="424"/>
      <c r="G5" s="28" t="s">
        <v>860</v>
      </c>
      <c r="H5" s="2" t="s">
        <v>24</v>
      </c>
      <c r="I5" s="2" t="s">
        <v>39</v>
      </c>
      <c r="J5" s="2" t="s">
        <v>26</v>
      </c>
      <c r="K5" s="2" t="s">
        <v>27</v>
      </c>
      <c r="L5" s="28" t="s">
        <v>861</v>
      </c>
      <c r="M5" s="28" t="s">
        <v>841</v>
      </c>
      <c r="N5" s="779"/>
      <c r="O5" s="78" t="s">
        <v>843</v>
      </c>
      <c r="P5" s="780" t="s">
        <v>862</v>
      </c>
      <c r="Q5" s="781">
        <v>1</v>
      </c>
      <c r="R5" s="782" t="s">
        <v>863</v>
      </c>
      <c r="S5" s="782" t="s">
        <v>864</v>
      </c>
      <c r="T5" s="11"/>
      <c r="U5" s="11"/>
    </row>
    <row r="6" spans="1:21" ht="240" x14ac:dyDescent="0.25">
      <c r="A6" s="772"/>
      <c r="B6" s="773"/>
      <c r="C6" s="774"/>
      <c r="D6" s="4">
        <v>5</v>
      </c>
      <c r="E6" s="775" t="s">
        <v>865</v>
      </c>
      <c r="F6" s="424"/>
      <c r="G6" s="28" t="s">
        <v>866</v>
      </c>
      <c r="H6" s="2" t="s">
        <v>24</v>
      </c>
      <c r="I6" s="2" t="s">
        <v>39</v>
      </c>
      <c r="J6" s="2" t="s">
        <v>26</v>
      </c>
      <c r="K6" s="2" t="s">
        <v>27</v>
      </c>
      <c r="L6" s="28" t="s">
        <v>867</v>
      </c>
      <c r="M6" s="28" t="s">
        <v>868</v>
      </c>
      <c r="N6" s="779"/>
      <c r="O6" s="78" t="s">
        <v>843</v>
      </c>
      <c r="P6" s="780" t="s">
        <v>869</v>
      </c>
      <c r="Q6" s="783">
        <v>1</v>
      </c>
      <c r="R6" s="781" t="s">
        <v>870</v>
      </c>
      <c r="S6" s="782" t="s">
        <v>871</v>
      </c>
      <c r="T6" s="11"/>
      <c r="U6" s="11"/>
    </row>
    <row r="7" spans="1:21" ht="150" x14ac:dyDescent="0.25">
      <c r="A7" s="772"/>
      <c r="B7" s="784"/>
      <c r="C7" s="785"/>
      <c r="D7" s="786">
        <v>6</v>
      </c>
      <c r="E7" s="787" t="s">
        <v>872</v>
      </c>
      <c r="F7" s="788"/>
      <c r="G7" s="789" t="s">
        <v>873</v>
      </c>
      <c r="H7" s="790" t="s">
        <v>24</v>
      </c>
      <c r="I7" s="790" t="s">
        <v>39</v>
      </c>
      <c r="J7" s="790" t="s">
        <v>26</v>
      </c>
      <c r="K7" s="790" t="s">
        <v>27</v>
      </c>
      <c r="L7" s="789" t="s">
        <v>874</v>
      </c>
      <c r="M7" s="789" t="s">
        <v>841</v>
      </c>
      <c r="N7" s="779"/>
      <c r="O7" s="791" t="s">
        <v>843</v>
      </c>
      <c r="P7" s="792" t="s">
        <v>875</v>
      </c>
      <c r="Q7" s="793">
        <v>1</v>
      </c>
      <c r="R7" s="794" t="s">
        <v>876</v>
      </c>
      <c r="S7" s="365" t="s">
        <v>877</v>
      </c>
      <c r="T7" s="11"/>
      <c r="U7" s="11"/>
    </row>
    <row r="8" spans="1:21" ht="126" x14ac:dyDescent="0.25">
      <c r="A8" s="772"/>
      <c r="B8" s="784"/>
      <c r="C8" s="785"/>
      <c r="D8" s="786">
        <v>7</v>
      </c>
      <c r="E8" s="787" t="s">
        <v>878</v>
      </c>
      <c r="F8" s="788"/>
      <c r="G8" s="789" t="s">
        <v>879</v>
      </c>
      <c r="H8" s="790" t="s">
        <v>24</v>
      </c>
      <c r="I8" s="790" t="s">
        <v>39</v>
      </c>
      <c r="J8" s="790" t="s">
        <v>26</v>
      </c>
      <c r="K8" s="790" t="s">
        <v>27</v>
      </c>
      <c r="L8" s="789" t="s">
        <v>880</v>
      </c>
      <c r="M8" s="789" t="s">
        <v>855</v>
      </c>
      <c r="N8" s="779"/>
      <c r="O8" s="791" t="s">
        <v>843</v>
      </c>
      <c r="P8" s="792" t="s">
        <v>881</v>
      </c>
      <c r="Q8" s="793">
        <v>1</v>
      </c>
      <c r="R8" s="365" t="s">
        <v>882</v>
      </c>
      <c r="S8" s="365" t="s">
        <v>883</v>
      </c>
      <c r="T8" s="11"/>
      <c r="U8" s="11"/>
    </row>
    <row r="9" spans="1:21" ht="110.25" x14ac:dyDescent="0.25">
      <c r="A9" s="772"/>
      <c r="B9" s="784"/>
      <c r="C9" s="785"/>
      <c r="D9" s="786">
        <v>8</v>
      </c>
      <c r="E9" s="787" t="s">
        <v>884</v>
      </c>
      <c r="F9" s="788"/>
      <c r="G9" s="789" t="s">
        <v>879</v>
      </c>
      <c r="H9" s="790" t="s">
        <v>24</v>
      </c>
      <c r="I9" s="790" t="s">
        <v>39</v>
      </c>
      <c r="J9" s="790" t="s">
        <v>26</v>
      </c>
      <c r="K9" s="790" t="s">
        <v>27</v>
      </c>
      <c r="L9" s="789" t="s">
        <v>880</v>
      </c>
      <c r="M9" s="789" t="s">
        <v>855</v>
      </c>
      <c r="N9" s="779"/>
      <c r="O9" s="791" t="s">
        <v>843</v>
      </c>
      <c r="P9" s="792" t="s">
        <v>885</v>
      </c>
      <c r="Q9" s="793">
        <v>0</v>
      </c>
      <c r="R9" s="794" t="s">
        <v>886</v>
      </c>
      <c r="S9" s="365" t="s">
        <v>887</v>
      </c>
      <c r="T9" s="11"/>
      <c r="U9" s="11"/>
    </row>
    <row r="10" spans="1:21" ht="111" thickBot="1" x14ac:dyDescent="0.3">
      <c r="A10" s="772"/>
      <c r="B10" s="795"/>
      <c r="C10" s="796"/>
      <c r="D10" s="318">
        <v>9</v>
      </c>
      <c r="E10" s="797" t="s">
        <v>888</v>
      </c>
      <c r="F10" s="683"/>
      <c r="G10" s="798" t="s">
        <v>889</v>
      </c>
      <c r="H10" s="321" t="s">
        <v>24</v>
      </c>
      <c r="I10" s="321" t="s">
        <v>39</v>
      </c>
      <c r="J10" s="321" t="s">
        <v>26</v>
      </c>
      <c r="K10" s="321" t="s">
        <v>27</v>
      </c>
      <c r="L10" s="798" t="s">
        <v>890</v>
      </c>
      <c r="M10" s="798" t="s">
        <v>891</v>
      </c>
      <c r="N10" s="799"/>
      <c r="O10" s="323" t="s">
        <v>843</v>
      </c>
      <c r="P10" s="800" t="s">
        <v>892</v>
      </c>
      <c r="Q10" s="801">
        <v>1</v>
      </c>
      <c r="R10" s="802" t="s">
        <v>893</v>
      </c>
      <c r="S10" s="800" t="s">
        <v>894</v>
      </c>
      <c r="T10" s="11"/>
      <c r="U10" s="11"/>
    </row>
  </sheetData>
  <mergeCells count="6">
    <mergeCell ref="A1:C1"/>
    <mergeCell ref="A2:A10"/>
    <mergeCell ref="B2:B10"/>
    <mergeCell ref="C2:C10"/>
    <mergeCell ref="F2:F10"/>
    <mergeCell ref="N2:N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BE2B5-4E9C-4158-89F2-CF091B4C4B13}">
  <dimension ref="A1:R23"/>
  <sheetViews>
    <sheetView topLeftCell="A19" workbookViewId="0">
      <selection activeCell="L23" sqref="L23"/>
    </sheetView>
  </sheetViews>
  <sheetFormatPr baseColWidth="10" defaultColWidth="10.7109375" defaultRowHeight="15" x14ac:dyDescent="0.25"/>
  <cols>
    <col min="1" max="1" width="4.7109375" customWidth="1"/>
    <col min="2" max="2" width="7" customWidth="1"/>
    <col min="3" max="3" width="5.140625" customWidth="1"/>
    <col min="4" max="4" width="6" customWidth="1"/>
    <col min="5" max="5" width="35.85546875" customWidth="1"/>
    <col min="6" max="6" width="3.85546875" bestFit="1" customWidth="1"/>
    <col min="7" max="7" width="30.7109375" customWidth="1"/>
    <col min="8" max="11" width="3.85546875" bestFit="1" customWidth="1"/>
    <col min="12" max="12" width="33.5703125" customWidth="1"/>
    <col min="13" max="13" width="30.5703125" customWidth="1"/>
    <col min="14" max="14" width="5.28515625" customWidth="1"/>
    <col min="15" max="15" width="4.5703125" customWidth="1"/>
    <col min="16" max="16" width="15.5703125" customWidth="1"/>
    <col min="18" max="18" width="36" customWidth="1"/>
  </cols>
  <sheetData>
    <row r="1" spans="1:18" ht="34.5" customHeight="1" x14ac:dyDescent="0.25">
      <c r="A1" s="459" t="s">
        <v>110</v>
      </c>
      <c r="B1" s="460"/>
      <c r="C1" s="460"/>
      <c r="D1" s="460"/>
      <c r="E1" s="460"/>
      <c r="F1" s="460"/>
      <c r="G1" s="460"/>
      <c r="H1" s="460"/>
      <c r="I1" s="460"/>
      <c r="J1" s="460"/>
      <c r="K1" s="460"/>
      <c r="L1" s="460"/>
      <c r="M1" s="460"/>
      <c r="N1" s="460"/>
      <c r="O1" s="460"/>
      <c r="P1" s="460"/>
      <c r="Q1" s="460"/>
      <c r="R1" s="460"/>
    </row>
    <row r="2" spans="1:18" ht="82.5" x14ac:dyDescent="0.25">
      <c r="A2" s="461" t="s">
        <v>1</v>
      </c>
      <c r="B2" s="462"/>
      <c r="C2" s="462"/>
      <c r="D2" s="40" t="s">
        <v>2</v>
      </c>
      <c r="E2" s="40" t="s">
        <v>3</v>
      </c>
      <c r="F2" s="41" t="s">
        <v>4</v>
      </c>
      <c r="G2" s="40" t="s">
        <v>5</v>
      </c>
      <c r="H2" s="41" t="s">
        <v>6</v>
      </c>
      <c r="I2" s="41" t="s">
        <v>7</v>
      </c>
      <c r="J2" s="41" t="s">
        <v>8</v>
      </c>
      <c r="K2" s="41" t="s">
        <v>9</v>
      </c>
      <c r="L2" s="40" t="s">
        <v>10</v>
      </c>
      <c r="M2" s="40" t="s">
        <v>11</v>
      </c>
      <c r="N2" s="41" t="s">
        <v>12</v>
      </c>
      <c r="O2" s="41" t="s">
        <v>13</v>
      </c>
      <c r="P2" s="42" t="s">
        <v>14</v>
      </c>
      <c r="Q2" s="43" t="s">
        <v>15</v>
      </c>
      <c r="R2" s="43" t="s">
        <v>111</v>
      </c>
    </row>
    <row r="3" spans="1:18" ht="75" x14ac:dyDescent="0.25">
      <c r="A3" s="463" t="s">
        <v>112</v>
      </c>
      <c r="B3" s="464"/>
      <c r="C3" s="465"/>
      <c r="D3" s="472">
        <v>8</v>
      </c>
      <c r="E3" s="454" t="s">
        <v>113</v>
      </c>
      <c r="F3" s="446"/>
      <c r="G3" s="44" t="s">
        <v>114</v>
      </c>
      <c r="H3" s="455" t="s">
        <v>24</v>
      </c>
      <c r="I3" s="455" t="s">
        <v>115</v>
      </c>
      <c r="J3" s="455" t="s">
        <v>26</v>
      </c>
      <c r="K3" s="446"/>
      <c r="L3" s="473" t="s">
        <v>116</v>
      </c>
      <c r="M3" s="44" t="s">
        <v>117</v>
      </c>
      <c r="N3" s="455" t="s">
        <v>118</v>
      </c>
      <c r="O3" s="45" t="s">
        <v>119</v>
      </c>
      <c r="P3" s="473" t="s">
        <v>120</v>
      </c>
      <c r="Q3" s="46">
        <v>1</v>
      </c>
      <c r="R3" s="44" t="s">
        <v>121</v>
      </c>
    </row>
    <row r="4" spans="1:18" ht="150" x14ac:dyDescent="0.25">
      <c r="A4" s="466"/>
      <c r="B4" s="467"/>
      <c r="C4" s="468"/>
      <c r="D4" s="472"/>
      <c r="E4" s="454"/>
      <c r="F4" s="446"/>
      <c r="G4" s="44" t="s">
        <v>122</v>
      </c>
      <c r="H4" s="455"/>
      <c r="I4" s="455"/>
      <c r="J4" s="455"/>
      <c r="K4" s="446"/>
      <c r="L4" s="473"/>
      <c r="M4" s="44" t="s">
        <v>123</v>
      </c>
      <c r="N4" s="455"/>
      <c r="O4" s="45" t="s">
        <v>124</v>
      </c>
      <c r="P4" s="473"/>
      <c r="Q4" s="46">
        <v>1</v>
      </c>
      <c r="R4" s="47" t="s">
        <v>125</v>
      </c>
    </row>
    <row r="5" spans="1:18" ht="45" x14ac:dyDescent="0.25">
      <c r="A5" s="466"/>
      <c r="B5" s="467"/>
      <c r="C5" s="468"/>
      <c r="D5" s="472"/>
      <c r="E5" s="454"/>
      <c r="F5" s="446"/>
      <c r="G5" s="44" t="s">
        <v>126</v>
      </c>
      <c r="H5" s="455"/>
      <c r="I5" s="455"/>
      <c r="J5" s="455"/>
      <c r="K5" s="446"/>
      <c r="L5" s="473"/>
      <c r="M5" s="450" t="s">
        <v>127</v>
      </c>
      <c r="N5" s="455"/>
      <c r="O5" s="455" t="s">
        <v>119</v>
      </c>
      <c r="P5" s="473"/>
      <c r="Q5" s="46">
        <v>1</v>
      </c>
      <c r="R5" s="457" t="s">
        <v>128</v>
      </c>
    </row>
    <row r="6" spans="1:18" ht="60" x14ac:dyDescent="0.25">
      <c r="A6" s="466"/>
      <c r="B6" s="467"/>
      <c r="C6" s="468"/>
      <c r="D6" s="472"/>
      <c r="E6" s="454"/>
      <c r="F6" s="446"/>
      <c r="G6" s="44" t="s">
        <v>129</v>
      </c>
      <c r="H6" s="455"/>
      <c r="I6" s="455"/>
      <c r="J6" s="455"/>
      <c r="K6" s="446"/>
      <c r="L6" s="473"/>
      <c r="M6" s="451"/>
      <c r="N6" s="455"/>
      <c r="O6" s="455"/>
      <c r="P6" s="473"/>
      <c r="Q6" s="46">
        <v>1</v>
      </c>
      <c r="R6" s="458"/>
    </row>
    <row r="7" spans="1:18" ht="75" x14ac:dyDescent="0.25">
      <c r="A7" s="466"/>
      <c r="B7" s="467"/>
      <c r="C7" s="468"/>
      <c r="D7" s="452">
        <v>9</v>
      </c>
      <c r="E7" s="454" t="s">
        <v>130</v>
      </c>
      <c r="F7" s="446"/>
      <c r="G7" s="44" t="s">
        <v>131</v>
      </c>
      <c r="H7" s="445" t="s">
        <v>24</v>
      </c>
      <c r="I7" s="455" t="s">
        <v>115</v>
      </c>
      <c r="J7" s="455" t="s">
        <v>26</v>
      </c>
      <c r="K7" s="446"/>
      <c r="L7" s="448" t="s">
        <v>132</v>
      </c>
      <c r="M7" s="44" t="s">
        <v>133</v>
      </c>
      <c r="N7" s="445" t="s">
        <v>118</v>
      </c>
      <c r="O7" s="445" t="s">
        <v>134</v>
      </c>
      <c r="P7" s="448" t="s">
        <v>135</v>
      </c>
      <c r="Q7" s="46">
        <v>1</v>
      </c>
      <c r="R7" s="450" t="s">
        <v>125</v>
      </c>
    </row>
    <row r="8" spans="1:18" ht="60" x14ac:dyDescent="0.25">
      <c r="A8" s="466"/>
      <c r="B8" s="467"/>
      <c r="C8" s="468"/>
      <c r="D8" s="456"/>
      <c r="E8" s="454"/>
      <c r="F8" s="446"/>
      <c r="G8" s="44" t="s">
        <v>136</v>
      </c>
      <c r="H8" s="446"/>
      <c r="I8" s="455"/>
      <c r="J8" s="455"/>
      <c r="K8" s="446"/>
      <c r="L8" s="449"/>
      <c r="M8" s="44" t="s">
        <v>133</v>
      </c>
      <c r="N8" s="446"/>
      <c r="O8" s="446"/>
      <c r="P8" s="449"/>
      <c r="Q8" s="46">
        <v>1</v>
      </c>
      <c r="R8" s="451"/>
    </row>
    <row r="9" spans="1:18" ht="90" x14ac:dyDescent="0.25">
      <c r="A9" s="466"/>
      <c r="B9" s="467"/>
      <c r="C9" s="468"/>
      <c r="D9" s="453"/>
      <c r="E9" s="454"/>
      <c r="F9" s="446"/>
      <c r="G9" s="44" t="s">
        <v>137</v>
      </c>
      <c r="H9" s="447"/>
      <c r="I9" s="455"/>
      <c r="J9" s="455"/>
      <c r="K9" s="446"/>
      <c r="L9" s="44" t="s">
        <v>116</v>
      </c>
      <c r="M9" s="44" t="s">
        <v>138</v>
      </c>
      <c r="N9" s="446"/>
      <c r="O9" s="446"/>
      <c r="P9" s="44" t="s">
        <v>139</v>
      </c>
      <c r="Q9" s="46">
        <v>1</v>
      </c>
      <c r="R9" s="44" t="s">
        <v>140</v>
      </c>
    </row>
    <row r="10" spans="1:18" ht="150" x14ac:dyDescent="0.25">
      <c r="A10" s="466"/>
      <c r="B10" s="467"/>
      <c r="C10" s="468"/>
      <c r="D10" s="452">
        <v>10</v>
      </c>
      <c r="E10" s="454" t="s">
        <v>141</v>
      </c>
      <c r="F10" s="446"/>
      <c r="G10" s="44" t="s">
        <v>142</v>
      </c>
      <c r="H10" s="455" t="s">
        <v>24</v>
      </c>
      <c r="I10" s="455" t="s">
        <v>39</v>
      </c>
      <c r="J10" s="455" t="s">
        <v>25</v>
      </c>
      <c r="K10" s="446"/>
      <c r="L10" s="44" t="s">
        <v>143</v>
      </c>
      <c r="M10" s="44" t="s">
        <v>144</v>
      </c>
      <c r="N10" s="446"/>
      <c r="O10" s="49" t="s">
        <v>145</v>
      </c>
      <c r="P10" s="44" t="s">
        <v>139</v>
      </c>
      <c r="Q10" s="46">
        <v>1</v>
      </c>
      <c r="R10" s="47" t="s">
        <v>146</v>
      </c>
    </row>
    <row r="11" spans="1:18" ht="90.75" thickBot="1" x14ac:dyDescent="0.3">
      <c r="A11" s="469"/>
      <c r="B11" s="470"/>
      <c r="C11" s="471"/>
      <c r="D11" s="453"/>
      <c r="E11" s="454"/>
      <c r="F11" s="447"/>
      <c r="G11" s="44" t="s">
        <v>147</v>
      </c>
      <c r="H11" s="455"/>
      <c r="I11" s="455"/>
      <c r="J11" s="455"/>
      <c r="K11" s="447"/>
      <c r="L11" s="44" t="s">
        <v>148</v>
      </c>
      <c r="M11" s="44" t="s">
        <v>149</v>
      </c>
      <c r="N11" s="447"/>
      <c r="O11" s="49" t="s">
        <v>150</v>
      </c>
      <c r="P11" s="44" t="s">
        <v>151</v>
      </c>
      <c r="Q11" s="46">
        <v>1</v>
      </c>
      <c r="R11" s="44" t="s">
        <v>149</v>
      </c>
    </row>
    <row r="12" spans="1:18" ht="36" customHeight="1" thickBot="1" x14ac:dyDescent="0.3">
      <c r="A12" s="425" t="s">
        <v>152</v>
      </c>
      <c r="B12" s="426"/>
      <c r="C12" s="426"/>
      <c r="D12" s="426"/>
      <c r="E12" s="426"/>
      <c r="F12" s="426"/>
      <c r="G12" s="426"/>
      <c r="H12" s="426"/>
      <c r="I12" s="426"/>
      <c r="J12" s="426"/>
      <c r="K12" s="426"/>
      <c r="L12" s="426"/>
      <c r="M12" s="426"/>
      <c r="N12" s="426"/>
      <c r="O12" s="426"/>
      <c r="P12" s="426"/>
      <c r="Q12" s="427"/>
    </row>
    <row r="13" spans="1:18" ht="92.25" x14ac:dyDescent="0.25">
      <c r="A13" s="428" t="s">
        <v>1</v>
      </c>
      <c r="B13" s="429"/>
      <c r="C13" s="430" t="s">
        <v>153</v>
      </c>
      <c r="D13" s="431"/>
      <c r="E13" s="50" t="s">
        <v>3</v>
      </c>
      <c r="F13" s="51" t="s">
        <v>154</v>
      </c>
      <c r="G13" s="50" t="s">
        <v>5</v>
      </c>
      <c r="H13" s="51" t="s">
        <v>6</v>
      </c>
      <c r="I13" s="51" t="s">
        <v>155</v>
      </c>
      <c r="J13" s="51" t="s">
        <v>8</v>
      </c>
      <c r="K13" s="51" t="s">
        <v>9</v>
      </c>
      <c r="L13" s="50" t="s">
        <v>10</v>
      </c>
      <c r="M13" s="50" t="s">
        <v>11</v>
      </c>
      <c r="N13" s="51" t="s">
        <v>12</v>
      </c>
      <c r="O13" s="51" t="s">
        <v>13</v>
      </c>
      <c r="P13" s="50" t="s">
        <v>14</v>
      </c>
      <c r="Q13" s="43" t="s">
        <v>15</v>
      </c>
      <c r="R13" s="43" t="s">
        <v>111</v>
      </c>
    </row>
    <row r="14" spans="1:18" ht="301.5" x14ac:dyDescent="0.25">
      <c r="A14" s="439" t="s">
        <v>156</v>
      </c>
      <c r="B14" s="440"/>
      <c r="C14" s="441" t="s">
        <v>157</v>
      </c>
      <c r="D14" s="442"/>
      <c r="E14" s="52" t="s">
        <v>158</v>
      </c>
      <c r="F14" s="53"/>
      <c r="G14" s="52" t="s">
        <v>159</v>
      </c>
      <c r="H14" s="54" t="s">
        <v>24</v>
      </c>
      <c r="I14" s="54" t="s">
        <v>25</v>
      </c>
      <c r="J14" s="54" t="s">
        <v>25</v>
      </c>
      <c r="K14" s="54" t="s">
        <v>160</v>
      </c>
      <c r="L14" s="52" t="s">
        <v>161</v>
      </c>
      <c r="M14" s="52" t="s">
        <v>162</v>
      </c>
      <c r="N14" s="55" t="s">
        <v>163</v>
      </c>
      <c r="O14" s="54" t="s">
        <v>164</v>
      </c>
      <c r="P14" s="52" t="s">
        <v>165</v>
      </c>
      <c r="Q14" s="46">
        <v>1</v>
      </c>
      <c r="R14" s="56" t="s">
        <v>166</v>
      </c>
    </row>
    <row r="15" spans="1:18" ht="63" x14ac:dyDescent="0.25">
      <c r="A15" s="441"/>
      <c r="B15" s="442"/>
      <c r="C15" s="441" t="s">
        <v>167</v>
      </c>
      <c r="D15" s="442"/>
      <c r="E15" s="52" t="s">
        <v>168</v>
      </c>
      <c r="F15" s="53"/>
      <c r="G15" s="52" t="s">
        <v>169</v>
      </c>
      <c r="H15" s="54" t="s">
        <v>24</v>
      </c>
      <c r="I15" s="54" t="s">
        <v>115</v>
      </c>
      <c r="J15" s="54" t="s">
        <v>25</v>
      </c>
      <c r="K15" s="54" t="s">
        <v>160</v>
      </c>
      <c r="L15" s="57" t="s">
        <v>170</v>
      </c>
      <c r="M15" s="52" t="s">
        <v>171</v>
      </c>
      <c r="N15" s="58"/>
      <c r="O15" s="54" t="s">
        <v>164</v>
      </c>
      <c r="P15" s="52" t="s">
        <v>165</v>
      </c>
      <c r="Q15" s="46">
        <v>1</v>
      </c>
      <c r="R15" s="56" t="s">
        <v>172</v>
      </c>
    </row>
    <row r="16" spans="1:18" ht="74.25" thickBot="1" x14ac:dyDescent="0.3">
      <c r="A16" s="443"/>
      <c r="B16" s="444"/>
      <c r="C16" s="441" t="s">
        <v>173</v>
      </c>
      <c r="D16" s="442"/>
      <c r="E16" s="52" t="s">
        <v>174</v>
      </c>
      <c r="F16" s="53"/>
      <c r="G16" s="52" t="s">
        <v>175</v>
      </c>
      <c r="H16" s="54" t="s">
        <v>24</v>
      </c>
      <c r="I16" s="54" t="s">
        <v>25</v>
      </c>
      <c r="J16" s="54" t="s">
        <v>25</v>
      </c>
      <c r="K16" s="54" t="s">
        <v>160</v>
      </c>
      <c r="L16" s="52" t="s">
        <v>176</v>
      </c>
      <c r="M16" s="52" t="s">
        <v>177</v>
      </c>
      <c r="N16" s="59"/>
      <c r="O16" s="54" t="s">
        <v>164</v>
      </c>
      <c r="P16" s="52" t="s">
        <v>178</v>
      </c>
      <c r="Q16" s="46">
        <v>1</v>
      </c>
      <c r="R16" s="60" t="s">
        <v>179</v>
      </c>
    </row>
    <row r="17" spans="1:18" ht="29.25" customHeight="1" thickBot="1" x14ac:dyDescent="0.3">
      <c r="A17" s="425" t="s">
        <v>180</v>
      </c>
      <c r="B17" s="426"/>
      <c r="C17" s="426"/>
      <c r="D17" s="426"/>
      <c r="E17" s="426"/>
      <c r="F17" s="426"/>
      <c r="G17" s="426"/>
      <c r="H17" s="426"/>
      <c r="I17" s="426"/>
      <c r="J17" s="426"/>
      <c r="K17" s="426"/>
      <c r="L17" s="426"/>
      <c r="M17" s="426"/>
      <c r="N17" s="426"/>
      <c r="O17" s="426"/>
      <c r="P17" s="426"/>
      <c r="Q17" s="427"/>
    </row>
    <row r="18" spans="1:18" ht="93" thickBot="1" x14ac:dyDescent="0.3">
      <c r="A18" s="428" t="s">
        <v>1</v>
      </c>
      <c r="B18" s="429"/>
      <c r="C18" s="430" t="s">
        <v>153</v>
      </c>
      <c r="D18" s="431"/>
      <c r="E18" s="50" t="s">
        <v>3</v>
      </c>
      <c r="F18" s="51" t="s">
        <v>154</v>
      </c>
      <c r="G18" s="50" t="s">
        <v>5</v>
      </c>
      <c r="H18" s="51" t="s">
        <v>6</v>
      </c>
      <c r="I18" s="51" t="s">
        <v>155</v>
      </c>
      <c r="J18" s="51" t="s">
        <v>8</v>
      </c>
      <c r="K18" s="51" t="s">
        <v>9</v>
      </c>
      <c r="L18" s="50" t="s">
        <v>10</v>
      </c>
      <c r="M18" s="50" t="s">
        <v>11</v>
      </c>
      <c r="N18" s="51" t="s">
        <v>12</v>
      </c>
      <c r="O18" s="51" t="s">
        <v>13</v>
      </c>
      <c r="P18" s="50" t="s">
        <v>14</v>
      </c>
      <c r="Q18" s="43" t="s">
        <v>15</v>
      </c>
      <c r="R18" s="43" t="s">
        <v>111</v>
      </c>
    </row>
    <row r="19" spans="1:18" ht="126" x14ac:dyDescent="0.25">
      <c r="A19" s="432" t="s">
        <v>181</v>
      </c>
      <c r="B19" s="433"/>
      <c r="E19" s="61" t="s">
        <v>182</v>
      </c>
      <c r="G19" s="61" t="s">
        <v>183</v>
      </c>
      <c r="H19" s="54" t="s">
        <v>82</v>
      </c>
      <c r="I19" s="54" t="s">
        <v>83</v>
      </c>
      <c r="J19" s="54" t="s">
        <v>184</v>
      </c>
      <c r="K19" s="54" t="s">
        <v>185</v>
      </c>
      <c r="L19" s="62" t="s">
        <v>186</v>
      </c>
      <c r="M19" s="63" t="s">
        <v>187</v>
      </c>
      <c r="N19" s="438" t="s">
        <v>188</v>
      </c>
      <c r="O19" s="64" t="s">
        <v>189</v>
      </c>
      <c r="P19" s="65" t="s">
        <v>190</v>
      </c>
      <c r="Q19" s="66">
        <v>1</v>
      </c>
      <c r="R19" s="44" t="s">
        <v>191</v>
      </c>
    </row>
    <row r="20" spans="1:18" ht="106.5" x14ac:dyDescent="0.25">
      <c r="A20" s="434"/>
      <c r="B20" s="435"/>
      <c r="E20" s="61" t="s">
        <v>192</v>
      </c>
      <c r="G20" s="61" t="s">
        <v>193</v>
      </c>
      <c r="H20" s="54" t="s">
        <v>82</v>
      </c>
      <c r="I20" s="54" t="s">
        <v>194</v>
      </c>
      <c r="J20" s="54" t="s">
        <v>195</v>
      </c>
      <c r="K20" s="54" t="s">
        <v>185</v>
      </c>
      <c r="L20" s="62" t="s">
        <v>196</v>
      </c>
      <c r="M20" s="63" t="s">
        <v>197</v>
      </c>
      <c r="N20" s="438"/>
      <c r="O20" s="64" t="s">
        <v>189</v>
      </c>
      <c r="P20" s="67" t="s">
        <v>198</v>
      </c>
      <c r="Q20" s="66"/>
      <c r="R20" s="44" t="s">
        <v>199</v>
      </c>
    </row>
    <row r="21" spans="1:18" ht="106.5" x14ac:dyDescent="0.25">
      <c r="A21" s="434"/>
      <c r="B21" s="435"/>
      <c r="E21" s="61" t="s">
        <v>200</v>
      </c>
      <c r="G21" s="61" t="s">
        <v>201</v>
      </c>
      <c r="H21" s="54" t="s">
        <v>82</v>
      </c>
      <c r="I21" s="54" t="s">
        <v>194</v>
      </c>
      <c r="J21" s="54" t="s">
        <v>195</v>
      </c>
      <c r="K21" s="54" t="s">
        <v>185</v>
      </c>
      <c r="L21" s="62" t="s">
        <v>202</v>
      </c>
      <c r="M21" s="63" t="s">
        <v>203</v>
      </c>
      <c r="N21" s="438"/>
      <c r="O21" s="64" t="s">
        <v>189</v>
      </c>
      <c r="P21" s="65" t="s">
        <v>204</v>
      </c>
      <c r="Q21" s="66">
        <v>1</v>
      </c>
      <c r="R21" s="44" t="s">
        <v>205</v>
      </c>
    </row>
    <row r="22" spans="1:18" ht="113.25" thickBot="1" x14ac:dyDescent="0.3">
      <c r="A22" s="436"/>
      <c r="B22" s="437"/>
      <c r="E22" s="61" t="s">
        <v>206</v>
      </c>
      <c r="G22" s="61" t="s">
        <v>207</v>
      </c>
      <c r="H22" s="54" t="s">
        <v>82</v>
      </c>
      <c r="I22" s="54" t="s">
        <v>83</v>
      </c>
      <c r="J22" s="54" t="s">
        <v>184</v>
      </c>
      <c r="K22" s="54" t="s">
        <v>185</v>
      </c>
      <c r="L22" s="62" t="s">
        <v>208</v>
      </c>
      <c r="M22" s="63" t="s">
        <v>209</v>
      </c>
      <c r="N22" s="438"/>
      <c r="O22" s="64" t="s">
        <v>189</v>
      </c>
      <c r="P22" s="65" t="s">
        <v>204</v>
      </c>
      <c r="Q22" s="66">
        <v>1</v>
      </c>
      <c r="R22" s="44" t="s">
        <v>205</v>
      </c>
    </row>
    <row r="23" spans="1:18" x14ac:dyDescent="0.25">
      <c r="N23" s="68"/>
    </row>
  </sheetData>
  <mergeCells count="43">
    <mergeCell ref="R5:R6"/>
    <mergeCell ref="A1:R1"/>
    <mergeCell ref="A2:C2"/>
    <mergeCell ref="A3:C11"/>
    <mergeCell ref="D3:D6"/>
    <mergeCell ref="E3:E6"/>
    <mergeCell ref="F3:F11"/>
    <mergeCell ref="H3:H6"/>
    <mergeCell ref="I3:I6"/>
    <mergeCell ref="J3:J6"/>
    <mergeCell ref="K3:K11"/>
    <mergeCell ref="L3:L6"/>
    <mergeCell ref="N3:N6"/>
    <mergeCell ref="P3:P6"/>
    <mergeCell ref="M5:M6"/>
    <mergeCell ref="O5:O6"/>
    <mergeCell ref="N7:N11"/>
    <mergeCell ref="O7:O9"/>
    <mergeCell ref="P7:P8"/>
    <mergeCell ref="R7:R8"/>
    <mergeCell ref="D10:D11"/>
    <mergeCell ref="E10:E11"/>
    <mergeCell ref="H10:H11"/>
    <mergeCell ref="I10:I11"/>
    <mergeCell ref="J10:J11"/>
    <mergeCell ref="D7:D9"/>
    <mergeCell ref="E7:E9"/>
    <mergeCell ref="H7:H9"/>
    <mergeCell ref="I7:I9"/>
    <mergeCell ref="J7:J9"/>
    <mergeCell ref="L7:L8"/>
    <mergeCell ref="A12:Q12"/>
    <mergeCell ref="A13:B13"/>
    <mergeCell ref="C13:D13"/>
    <mergeCell ref="A14:B16"/>
    <mergeCell ref="C14:D14"/>
    <mergeCell ref="C15:D15"/>
    <mergeCell ref="C16:D16"/>
    <mergeCell ref="A17:Q17"/>
    <mergeCell ref="A18:B18"/>
    <mergeCell ref="C18:D18"/>
    <mergeCell ref="A19:B22"/>
    <mergeCell ref="N19:N22"/>
  </mergeCells>
  <dataValidations count="1">
    <dataValidation type="list" allowBlank="1" showErrorMessage="1" sqref="K19:K22" xr:uid="{337507D7-80EF-479A-B941-8224B37C4191}">
      <formula1>$H$24:$H$27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594FA-505D-486E-9DD4-F04B277489DC}">
  <dimension ref="A1:X10"/>
  <sheetViews>
    <sheetView topLeftCell="A4" workbookViewId="0">
      <selection activeCell="K6" sqref="K6"/>
    </sheetView>
  </sheetViews>
  <sheetFormatPr baseColWidth="10" defaultRowHeight="15" x14ac:dyDescent="0.25"/>
  <cols>
    <col min="1" max="1" width="5" customWidth="1"/>
    <col min="2" max="2" width="6.85546875" customWidth="1"/>
    <col min="3" max="3" width="3.140625" bestFit="1" customWidth="1"/>
    <col min="4" max="4" width="48.42578125" customWidth="1"/>
    <col min="5" max="5" width="4" customWidth="1"/>
    <col min="6" max="6" width="40.28515625" customWidth="1"/>
    <col min="7" max="10" width="3.7109375" bestFit="1" customWidth="1"/>
    <col min="11" max="11" width="28.7109375" customWidth="1"/>
    <col min="12" max="12" width="20.140625" customWidth="1"/>
    <col min="13" max="13" width="9.140625" customWidth="1"/>
    <col min="14" max="14" width="5.5703125" customWidth="1"/>
    <col min="15" max="16" width="30.42578125" customWidth="1"/>
    <col min="17" max="17" width="66" customWidth="1"/>
    <col min="18" max="18" width="27.140625" customWidth="1"/>
  </cols>
  <sheetData>
    <row r="1" spans="1:24" ht="18.75" x14ac:dyDescent="0.25">
      <c r="A1" s="477" t="s">
        <v>0</v>
      </c>
      <c r="B1" s="478"/>
      <c r="C1" s="478"/>
      <c r="D1" s="478"/>
      <c r="E1" s="478"/>
      <c r="F1" s="478"/>
      <c r="G1" s="478"/>
      <c r="H1" s="478"/>
      <c r="I1" s="478"/>
      <c r="J1" s="478"/>
      <c r="K1" s="478"/>
      <c r="L1" s="478"/>
      <c r="M1" s="478"/>
      <c r="N1" s="478"/>
      <c r="O1" s="478"/>
      <c r="P1" s="478"/>
      <c r="Q1" s="478"/>
      <c r="R1" s="478"/>
    </row>
    <row r="2" spans="1:24" ht="51" x14ac:dyDescent="0.25">
      <c r="A2" s="474" t="s">
        <v>1</v>
      </c>
      <c r="B2" s="422"/>
      <c r="C2" s="6" t="s">
        <v>2</v>
      </c>
      <c r="D2" s="6" t="s">
        <v>3</v>
      </c>
      <c r="E2" s="5" t="s">
        <v>4</v>
      </c>
      <c r="F2" s="6" t="s">
        <v>5</v>
      </c>
      <c r="G2" s="5" t="s">
        <v>6</v>
      </c>
      <c r="H2" s="5" t="s">
        <v>7</v>
      </c>
      <c r="I2" s="5" t="s">
        <v>210</v>
      </c>
      <c r="J2" s="5" t="s">
        <v>9</v>
      </c>
      <c r="K2" s="6" t="s">
        <v>10</v>
      </c>
      <c r="L2" s="6" t="s">
        <v>11</v>
      </c>
      <c r="M2" s="5" t="s">
        <v>12</v>
      </c>
      <c r="N2" s="5" t="s">
        <v>13</v>
      </c>
      <c r="O2" s="70" t="s">
        <v>14</v>
      </c>
      <c r="P2" s="71" t="s">
        <v>211</v>
      </c>
      <c r="Q2" s="71" t="s">
        <v>212</v>
      </c>
      <c r="R2" s="72" t="s">
        <v>213</v>
      </c>
    </row>
    <row r="3" spans="1:24" ht="206.25" x14ac:dyDescent="0.25">
      <c r="A3" s="475"/>
      <c r="B3" s="476" t="s">
        <v>214</v>
      </c>
      <c r="C3" s="4">
        <v>1</v>
      </c>
      <c r="D3" s="73" t="s">
        <v>215</v>
      </c>
      <c r="E3" s="424" t="s">
        <v>22</v>
      </c>
      <c r="F3" s="74" t="s">
        <v>216</v>
      </c>
      <c r="G3" s="75" t="s">
        <v>217</v>
      </c>
      <c r="H3" s="75" t="s">
        <v>39</v>
      </c>
      <c r="I3" s="2" t="s">
        <v>218</v>
      </c>
      <c r="J3" s="2" t="s">
        <v>219</v>
      </c>
      <c r="K3" s="76" t="s">
        <v>220</v>
      </c>
      <c r="L3" s="74" t="s">
        <v>221</v>
      </c>
      <c r="M3" s="77" t="s">
        <v>222</v>
      </c>
      <c r="N3" s="78" t="s">
        <v>164</v>
      </c>
      <c r="O3" s="74" t="s">
        <v>223</v>
      </c>
      <c r="P3" s="79">
        <v>1</v>
      </c>
      <c r="Q3" s="80" t="s">
        <v>224</v>
      </c>
      <c r="R3" s="81" t="s">
        <v>225</v>
      </c>
      <c r="W3" s="8"/>
      <c r="X3" s="8"/>
    </row>
    <row r="4" spans="1:24" ht="126.75" x14ac:dyDescent="0.25">
      <c r="A4" s="475"/>
      <c r="B4" s="476"/>
      <c r="C4" s="4">
        <v>2</v>
      </c>
      <c r="D4" s="82" t="s">
        <v>226</v>
      </c>
      <c r="E4" s="424"/>
      <c r="F4" s="82" t="s">
        <v>227</v>
      </c>
      <c r="G4" s="75" t="s">
        <v>217</v>
      </c>
      <c r="H4" s="75" t="s">
        <v>39</v>
      </c>
      <c r="I4" s="2" t="s">
        <v>218</v>
      </c>
      <c r="J4" s="2" t="s">
        <v>219</v>
      </c>
      <c r="K4" s="83" t="s">
        <v>228</v>
      </c>
      <c r="L4" s="74" t="s">
        <v>229</v>
      </c>
      <c r="M4" s="84" t="s">
        <v>230</v>
      </c>
      <c r="N4" s="78" t="s">
        <v>164</v>
      </c>
      <c r="O4" s="82" t="s">
        <v>229</v>
      </c>
      <c r="P4" s="80"/>
      <c r="Q4" s="80"/>
      <c r="R4" s="81" t="s">
        <v>231</v>
      </c>
      <c r="W4" s="9"/>
      <c r="X4" s="10"/>
    </row>
    <row r="5" spans="1:24" ht="210" x14ac:dyDescent="0.25">
      <c r="A5" s="475"/>
      <c r="B5" s="476"/>
      <c r="C5" s="4">
        <v>3</v>
      </c>
      <c r="D5" s="82" t="s">
        <v>232</v>
      </c>
      <c r="E5" s="424"/>
      <c r="F5" s="82" t="s">
        <v>233</v>
      </c>
      <c r="G5" s="75" t="s">
        <v>217</v>
      </c>
      <c r="H5" s="75" t="s">
        <v>39</v>
      </c>
      <c r="I5" s="2" t="s">
        <v>218</v>
      </c>
      <c r="J5" s="2" t="s">
        <v>219</v>
      </c>
      <c r="K5" s="83" t="s">
        <v>234</v>
      </c>
      <c r="L5" s="74" t="s">
        <v>235</v>
      </c>
      <c r="M5" s="85" t="s">
        <v>236</v>
      </c>
      <c r="N5" s="78" t="s">
        <v>237</v>
      </c>
      <c r="O5" s="82" t="s">
        <v>238</v>
      </c>
      <c r="P5" s="86" t="s">
        <v>239</v>
      </c>
      <c r="Q5" s="87" t="s">
        <v>240</v>
      </c>
      <c r="R5" s="81" t="s">
        <v>241</v>
      </c>
      <c r="W5" s="7"/>
      <c r="X5" s="7"/>
    </row>
    <row r="6" spans="1:24" x14ac:dyDescent="0.25">
      <c r="M6" s="69"/>
      <c r="N6" s="69"/>
    </row>
    <row r="7" spans="1:24" x14ac:dyDescent="0.25">
      <c r="K7" s="88"/>
      <c r="L7" s="89"/>
      <c r="M7" s="69"/>
      <c r="N7" s="69"/>
    </row>
    <row r="8" spans="1:24" x14ac:dyDescent="0.25">
      <c r="K8" s="90"/>
      <c r="L8" s="89"/>
      <c r="M8" s="69"/>
      <c r="N8" s="69"/>
    </row>
    <row r="9" spans="1:24" x14ac:dyDescent="0.25">
      <c r="K9" s="91"/>
    </row>
    <row r="10" spans="1:24" x14ac:dyDescent="0.25">
      <c r="K10" s="92"/>
      <c r="L10" s="89"/>
    </row>
  </sheetData>
  <mergeCells count="5">
    <mergeCell ref="A2:B2"/>
    <mergeCell ref="A3:A5"/>
    <mergeCell ref="B3:B5"/>
    <mergeCell ref="E3:E5"/>
    <mergeCell ref="A1:R1"/>
  </mergeCells>
  <hyperlinks>
    <hyperlink ref="R3" r:id="rId1" xr:uid="{FCF82A51-99A8-49D0-9D1C-2C518DFDD5E6}"/>
    <hyperlink ref="R4" r:id="rId2" xr:uid="{7981A160-40CB-4D07-98BD-C62031E86861}"/>
    <hyperlink ref="R5" r:id="rId3" xr:uid="{2189607C-E165-47F8-A8FB-E4D60045A9BF}"/>
  </hyperlinks>
  <pageMargins left="0.7" right="0.7" top="0.75" bottom="0.75" header="0.3" footer="0.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0A4FA-19A4-42F1-8E10-705933DD9EF5}">
  <dimension ref="A1:N4"/>
  <sheetViews>
    <sheetView workbookViewId="0">
      <selection activeCell="E18" sqref="E18"/>
    </sheetView>
  </sheetViews>
  <sheetFormatPr baseColWidth="10" defaultRowHeight="15" x14ac:dyDescent="0.25"/>
  <cols>
    <col min="1" max="1" width="12.28515625" bestFit="1" customWidth="1"/>
    <col min="2" max="2" width="8.28515625" customWidth="1"/>
    <col min="3" max="3" width="27.28515625" customWidth="1"/>
    <col min="4" max="4" width="5" customWidth="1"/>
    <col min="5" max="5" width="62" customWidth="1"/>
    <col min="6" max="6" width="4.42578125" customWidth="1"/>
    <col min="7" max="7" width="3.85546875" customWidth="1"/>
    <col min="8" max="8" width="4.42578125" customWidth="1"/>
    <col min="9" max="9" width="4.7109375" customWidth="1"/>
    <col min="10" max="10" width="41.7109375" customWidth="1"/>
    <col min="11" max="11" width="33" customWidth="1"/>
    <col min="12" max="12" width="8.28515625" customWidth="1"/>
    <col min="13" max="13" width="4.28515625" customWidth="1"/>
    <col min="14" max="14" width="26.5703125" customWidth="1"/>
  </cols>
  <sheetData>
    <row r="1" spans="1:14" ht="19.5" thickBot="1" x14ac:dyDescent="0.3">
      <c r="A1" s="479" t="s">
        <v>242</v>
      </c>
      <c r="B1" s="480"/>
      <c r="C1" s="480"/>
      <c r="D1" s="480"/>
      <c r="E1" s="480"/>
      <c r="F1" s="480"/>
      <c r="G1" s="480"/>
      <c r="H1" s="480"/>
      <c r="I1" s="480"/>
      <c r="J1" s="480"/>
      <c r="K1" s="480"/>
      <c r="L1" s="480"/>
      <c r="M1" s="480"/>
      <c r="N1" s="481"/>
    </row>
    <row r="2" spans="1:14" ht="98.25" x14ac:dyDescent="0.25">
      <c r="A2" s="93" t="s">
        <v>1</v>
      </c>
      <c r="B2" s="94" t="s">
        <v>2</v>
      </c>
      <c r="C2" s="94" t="s">
        <v>3</v>
      </c>
      <c r="D2" s="95" t="s">
        <v>154</v>
      </c>
      <c r="E2" s="94" t="s">
        <v>5</v>
      </c>
      <c r="F2" s="95" t="s">
        <v>6</v>
      </c>
      <c r="G2" s="95" t="s">
        <v>155</v>
      </c>
      <c r="H2" s="95" t="s">
        <v>8</v>
      </c>
      <c r="I2" s="95" t="s">
        <v>9</v>
      </c>
      <c r="J2" s="94" t="s">
        <v>10</v>
      </c>
      <c r="K2" s="94" t="s">
        <v>11</v>
      </c>
      <c r="L2" s="95" t="s">
        <v>12</v>
      </c>
      <c r="M2" s="95" t="s">
        <v>13</v>
      </c>
      <c r="N2" s="96" t="s">
        <v>14</v>
      </c>
    </row>
    <row r="3" spans="1:14" ht="105" x14ac:dyDescent="0.25">
      <c r="A3" s="482" t="s">
        <v>243</v>
      </c>
      <c r="B3" s="484">
        <v>1</v>
      </c>
      <c r="C3" s="486" t="s">
        <v>244</v>
      </c>
      <c r="D3" s="482" t="s">
        <v>22</v>
      </c>
      <c r="E3" s="97" t="s">
        <v>245</v>
      </c>
      <c r="F3" s="488" t="s">
        <v>24</v>
      </c>
      <c r="G3" s="489" t="s">
        <v>194</v>
      </c>
      <c r="H3" s="491" t="s">
        <v>246</v>
      </c>
      <c r="I3" s="491" t="s">
        <v>27</v>
      </c>
      <c r="J3" s="47" t="s">
        <v>247</v>
      </c>
      <c r="K3" s="47" t="s">
        <v>248</v>
      </c>
      <c r="L3" s="482" t="s">
        <v>249</v>
      </c>
      <c r="M3" s="98" t="s">
        <v>250</v>
      </c>
      <c r="N3" s="99" t="s">
        <v>251</v>
      </c>
    </row>
    <row r="4" spans="1:14" ht="45" x14ac:dyDescent="0.25">
      <c r="A4" s="483"/>
      <c r="B4" s="485"/>
      <c r="C4" s="487"/>
      <c r="D4" s="483"/>
      <c r="E4" s="100" t="s">
        <v>252</v>
      </c>
      <c r="F4" s="483"/>
      <c r="G4" s="490"/>
      <c r="H4" s="492"/>
      <c r="I4" s="492"/>
      <c r="J4" s="47" t="s">
        <v>253</v>
      </c>
      <c r="K4" s="47" t="s">
        <v>254</v>
      </c>
      <c r="L4" s="483"/>
      <c r="M4" s="98" t="s">
        <v>250</v>
      </c>
      <c r="N4" s="99" t="s">
        <v>255</v>
      </c>
    </row>
  </sheetData>
  <mergeCells count="10">
    <mergeCell ref="A1:N1"/>
    <mergeCell ref="A3:A4"/>
    <mergeCell ref="B3:B4"/>
    <mergeCell ref="C3:C4"/>
    <mergeCell ref="D3:D4"/>
    <mergeCell ref="F3:F4"/>
    <mergeCell ref="G3:G4"/>
    <mergeCell ref="H3:H4"/>
    <mergeCell ref="I3:I4"/>
    <mergeCell ref="L3: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BBDD-E8AC-4384-A162-7F5E8A3B0709}">
  <dimension ref="A1:T12"/>
  <sheetViews>
    <sheetView topLeftCell="A8" zoomScale="68" zoomScaleNormal="68" workbookViewId="0">
      <selection activeCell="J13" sqref="J13"/>
    </sheetView>
  </sheetViews>
  <sheetFormatPr baseColWidth="10" defaultRowHeight="15" x14ac:dyDescent="0.25"/>
  <cols>
    <col min="1" max="1" width="26.28515625" customWidth="1"/>
    <col min="2" max="2" width="4.28515625" bestFit="1" customWidth="1"/>
    <col min="3" max="3" width="48.42578125" customWidth="1"/>
    <col min="4" max="4" width="4" customWidth="1"/>
    <col min="5" max="5" width="40.28515625" customWidth="1"/>
    <col min="6" max="9" width="3.7109375" bestFit="1" customWidth="1"/>
    <col min="10" max="10" width="33.42578125" customWidth="1"/>
    <col min="11" max="11" width="25.28515625" customWidth="1"/>
    <col min="12" max="12" width="11.5703125" customWidth="1"/>
    <col min="13" max="13" width="5.5703125" customWidth="1"/>
    <col min="14" max="16" width="30.42578125" customWidth="1"/>
    <col min="17" max="17" width="26.7109375" customWidth="1"/>
    <col min="18" max="18" width="18" customWidth="1"/>
    <col min="19" max="19" width="16.28515625" customWidth="1"/>
    <col min="20" max="20" width="31.5703125" customWidth="1"/>
  </cols>
  <sheetData>
    <row r="1" spans="1:20" ht="96.75" customHeight="1" x14ac:dyDescent="0.25">
      <c r="A1" s="493" t="s">
        <v>256</v>
      </c>
      <c r="B1" s="478"/>
      <c r="C1" s="478"/>
      <c r="D1" s="478"/>
      <c r="E1" s="478"/>
      <c r="F1" s="478"/>
      <c r="G1" s="478"/>
      <c r="H1" s="478"/>
      <c r="I1" s="478"/>
      <c r="J1" s="478"/>
      <c r="K1" s="478"/>
      <c r="L1" s="478"/>
      <c r="M1" s="478"/>
      <c r="N1" s="478"/>
      <c r="O1" s="478"/>
      <c r="P1" s="478"/>
      <c r="Q1" s="478"/>
      <c r="R1" s="478"/>
      <c r="S1" s="478"/>
    </row>
    <row r="2" spans="1:20" ht="56.25" x14ac:dyDescent="0.25">
      <c r="A2" s="6" t="s">
        <v>1</v>
      </c>
      <c r="B2" s="6" t="s">
        <v>2</v>
      </c>
      <c r="C2" s="6" t="s">
        <v>3</v>
      </c>
      <c r="D2" s="5" t="s">
        <v>4</v>
      </c>
      <c r="E2" s="6" t="s">
        <v>5</v>
      </c>
      <c r="F2" s="5" t="s">
        <v>6</v>
      </c>
      <c r="G2" s="5" t="s">
        <v>7</v>
      </c>
      <c r="H2" s="5" t="s">
        <v>8</v>
      </c>
      <c r="I2" s="5" t="s">
        <v>9</v>
      </c>
      <c r="J2" s="6" t="s">
        <v>10</v>
      </c>
      <c r="K2" s="6" t="s">
        <v>11</v>
      </c>
      <c r="L2" s="5" t="s">
        <v>12</v>
      </c>
      <c r="M2" s="5" t="s">
        <v>13</v>
      </c>
      <c r="N2" s="6" t="s">
        <v>14</v>
      </c>
      <c r="O2" s="20" t="s">
        <v>15</v>
      </c>
      <c r="P2" s="20" t="s">
        <v>16</v>
      </c>
      <c r="Q2" s="6" t="s">
        <v>17</v>
      </c>
      <c r="R2" s="6" t="s">
        <v>257</v>
      </c>
      <c r="S2" s="6" t="s">
        <v>19</v>
      </c>
    </row>
    <row r="3" spans="1:20" ht="134.25" x14ac:dyDescent="0.25">
      <c r="A3" s="494" t="s">
        <v>258</v>
      </c>
      <c r="B3" s="101">
        <v>1</v>
      </c>
      <c r="C3" s="102" t="s">
        <v>259</v>
      </c>
      <c r="D3" s="497" t="s">
        <v>22</v>
      </c>
      <c r="E3" s="102" t="s">
        <v>260</v>
      </c>
      <c r="F3" s="103" t="s">
        <v>24</v>
      </c>
      <c r="G3" s="103" t="s">
        <v>25</v>
      </c>
      <c r="H3" s="103" t="s">
        <v>26</v>
      </c>
      <c r="I3" s="103" t="s">
        <v>261</v>
      </c>
      <c r="J3" s="102" t="s">
        <v>262</v>
      </c>
      <c r="K3" s="102" t="s">
        <v>263</v>
      </c>
      <c r="L3" s="104" t="s">
        <v>264</v>
      </c>
      <c r="M3" s="105" t="s">
        <v>237</v>
      </c>
      <c r="N3" s="102" t="s">
        <v>265</v>
      </c>
      <c r="O3" s="106"/>
      <c r="P3" s="106"/>
      <c r="Q3" s="107"/>
      <c r="R3" s="101"/>
      <c r="S3" s="101"/>
    </row>
    <row r="4" spans="1:20" ht="165" x14ac:dyDescent="0.25">
      <c r="A4" s="495"/>
      <c r="B4" s="101">
        <v>2</v>
      </c>
      <c r="C4" s="102" t="s">
        <v>266</v>
      </c>
      <c r="D4" s="498"/>
      <c r="E4" s="102" t="s">
        <v>267</v>
      </c>
      <c r="F4" s="103" t="s">
        <v>24</v>
      </c>
      <c r="G4" s="103" t="s">
        <v>25</v>
      </c>
      <c r="H4" s="103" t="s">
        <v>26</v>
      </c>
      <c r="I4" s="103" t="s">
        <v>261</v>
      </c>
      <c r="J4" s="102" t="s">
        <v>268</v>
      </c>
      <c r="K4" s="102" t="s">
        <v>269</v>
      </c>
      <c r="L4" s="104" t="s">
        <v>264</v>
      </c>
      <c r="M4" s="105" t="s">
        <v>237</v>
      </c>
      <c r="N4" s="102" t="s">
        <v>270</v>
      </c>
      <c r="O4" s="106"/>
      <c r="P4" s="106"/>
      <c r="Q4" s="107"/>
      <c r="R4" s="101"/>
      <c r="S4" s="101"/>
    </row>
    <row r="5" spans="1:20" ht="150" x14ac:dyDescent="0.25">
      <c r="A5" s="496"/>
      <c r="B5" s="101">
        <v>3</v>
      </c>
      <c r="C5" s="108" t="s">
        <v>271</v>
      </c>
      <c r="D5" s="499"/>
      <c r="E5" s="108" t="s">
        <v>272</v>
      </c>
      <c r="F5" s="109" t="s">
        <v>24</v>
      </c>
      <c r="G5" s="103" t="s">
        <v>25</v>
      </c>
      <c r="H5" s="103" t="s">
        <v>26</v>
      </c>
      <c r="I5" s="103" t="s">
        <v>261</v>
      </c>
      <c r="J5" s="108" t="s">
        <v>273</v>
      </c>
      <c r="K5" s="108" t="s">
        <v>274</v>
      </c>
      <c r="L5" s="104" t="s">
        <v>264</v>
      </c>
      <c r="M5" s="105" t="s">
        <v>237</v>
      </c>
      <c r="N5" s="108" t="s">
        <v>275</v>
      </c>
      <c r="O5" s="110"/>
      <c r="P5" s="106"/>
      <c r="Q5" s="107"/>
      <c r="R5" s="101"/>
      <c r="S5" s="101"/>
    </row>
    <row r="6" spans="1:20" ht="168.75" x14ac:dyDescent="0.25">
      <c r="A6" s="111" t="s">
        <v>276</v>
      </c>
      <c r="B6" s="112">
        <v>4</v>
      </c>
      <c r="C6" s="113" t="s">
        <v>277</v>
      </c>
      <c r="D6" s="114" t="s">
        <v>22</v>
      </c>
      <c r="E6" s="115" t="s">
        <v>278</v>
      </c>
      <c r="F6" s="116" t="s">
        <v>217</v>
      </c>
      <c r="G6" s="116" t="s">
        <v>39</v>
      </c>
      <c r="H6" s="116" t="s">
        <v>26</v>
      </c>
      <c r="I6" s="116" t="s">
        <v>261</v>
      </c>
      <c r="J6" s="115" t="s">
        <v>279</v>
      </c>
      <c r="K6" s="115" t="s">
        <v>280</v>
      </c>
      <c r="L6" s="117" t="s">
        <v>281</v>
      </c>
      <c r="M6" s="118" t="s">
        <v>237</v>
      </c>
      <c r="N6" s="115" t="s">
        <v>282</v>
      </c>
      <c r="O6" s="119"/>
      <c r="P6" s="120"/>
      <c r="Q6" s="121"/>
      <c r="R6" s="112"/>
      <c r="S6" s="112"/>
    </row>
    <row r="7" spans="1:20" ht="131.25" x14ac:dyDescent="0.25">
      <c r="A7" s="500" t="s">
        <v>283</v>
      </c>
      <c r="B7" s="122">
        <v>5</v>
      </c>
      <c r="C7" s="123" t="s">
        <v>284</v>
      </c>
      <c r="D7" s="502" t="s">
        <v>22</v>
      </c>
      <c r="E7" s="124" t="s">
        <v>285</v>
      </c>
      <c r="F7" s="125" t="s">
        <v>286</v>
      </c>
      <c r="G7" s="125" t="s">
        <v>39</v>
      </c>
      <c r="H7" s="125" t="s">
        <v>246</v>
      </c>
      <c r="I7" s="125" t="s">
        <v>287</v>
      </c>
      <c r="J7" s="126" t="s">
        <v>288</v>
      </c>
      <c r="K7" s="126" t="s">
        <v>289</v>
      </c>
      <c r="L7" s="127" t="s">
        <v>290</v>
      </c>
      <c r="M7" s="128" t="s">
        <v>237</v>
      </c>
      <c r="N7" s="126" t="s">
        <v>291</v>
      </c>
      <c r="O7" s="129"/>
      <c r="P7" s="130"/>
      <c r="Q7" s="131"/>
      <c r="R7" s="122"/>
      <c r="S7" s="122"/>
    </row>
    <row r="8" spans="1:20" ht="131.25" x14ac:dyDescent="0.25">
      <c r="A8" s="501"/>
      <c r="B8" s="122">
        <v>6</v>
      </c>
      <c r="C8" s="132" t="s">
        <v>292</v>
      </c>
      <c r="D8" s="503"/>
      <c r="E8" s="126" t="s">
        <v>293</v>
      </c>
      <c r="F8" s="125" t="s">
        <v>286</v>
      </c>
      <c r="G8" s="125" t="s">
        <v>115</v>
      </c>
      <c r="H8" s="125" t="s">
        <v>246</v>
      </c>
      <c r="I8" s="125" t="s">
        <v>287</v>
      </c>
      <c r="J8" s="126" t="s">
        <v>294</v>
      </c>
      <c r="K8" s="126" t="s">
        <v>295</v>
      </c>
      <c r="L8" s="127" t="s">
        <v>290</v>
      </c>
      <c r="M8" s="128" t="s">
        <v>237</v>
      </c>
      <c r="N8" s="126" t="s">
        <v>296</v>
      </c>
      <c r="O8" s="129"/>
      <c r="P8" s="130"/>
      <c r="Q8" s="131"/>
      <c r="R8" s="122"/>
      <c r="S8" s="122"/>
    </row>
    <row r="9" spans="1:20" ht="201.75" x14ac:dyDescent="0.25">
      <c r="A9" s="133" t="s">
        <v>297</v>
      </c>
      <c r="B9" s="134">
        <v>7</v>
      </c>
      <c r="C9" s="135" t="s">
        <v>298</v>
      </c>
      <c r="D9" s="136" t="s">
        <v>22</v>
      </c>
      <c r="E9" s="137" t="s">
        <v>299</v>
      </c>
      <c r="F9" s="138" t="s">
        <v>24</v>
      </c>
      <c r="G9" s="138" t="s">
        <v>39</v>
      </c>
      <c r="H9" s="138" t="s">
        <v>246</v>
      </c>
      <c r="I9" s="138" t="s">
        <v>261</v>
      </c>
      <c r="J9" s="137" t="s">
        <v>300</v>
      </c>
      <c r="K9" s="137" t="s">
        <v>301</v>
      </c>
      <c r="L9" s="139" t="s">
        <v>302</v>
      </c>
      <c r="M9" s="140" t="s">
        <v>237</v>
      </c>
      <c r="N9" s="141" t="s">
        <v>303</v>
      </c>
      <c r="O9" s="142"/>
      <c r="P9" s="143"/>
      <c r="Q9" s="144"/>
      <c r="R9" s="134"/>
      <c r="S9" s="134"/>
    </row>
    <row r="10" spans="1:20" ht="191.25" x14ac:dyDescent="0.25">
      <c r="A10" s="145" t="s">
        <v>304</v>
      </c>
      <c r="B10" s="146">
        <v>8</v>
      </c>
      <c r="C10" s="147" t="s">
        <v>305</v>
      </c>
      <c r="D10" s="148" t="s">
        <v>22</v>
      </c>
      <c r="E10" s="149" t="s">
        <v>306</v>
      </c>
      <c r="F10" s="150" t="s">
        <v>24</v>
      </c>
      <c r="G10" s="150" t="s">
        <v>39</v>
      </c>
      <c r="H10" s="150" t="s">
        <v>246</v>
      </c>
      <c r="I10" s="150" t="s">
        <v>261</v>
      </c>
      <c r="J10" s="149" t="s">
        <v>307</v>
      </c>
      <c r="K10" s="149" t="s">
        <v>308</v>
      </c>
      <c r="L10" s="151" t="s">
        <v>309</v>
      </c>
      <c r="M10" s="152" t="s">
        <v>237</v>
      </c>
      <c r="N10" s="153" t="s">
        <v>310</v>
      </c>
      <c r="O10" s="154">
        <v>0.2</v>
      </c>
      <c r="P10" s="155" t="s">
        <v>311</v>
      </c>
      <c r="Q10" s="156" t="s">
        <v>312</v>
      </c>
      <c r="R10" s="146" t="s">
        <v>313</v>
      </c>
      <c r="S10" s="157" t="s">
        <v>314</v>
      </c>
      <c r="T10" s="158"/>
    </row>
    <row r="11" spans="1:20" ht="131.25" x14ac:dyDescent="0.25">
      <c r="A11" s="111" t="s">
        <v>315</v>
      </c>
      <c r="B11" s="112">
        <v>9</v>
      </c>
      <c r="C11" s="113" t="s">
        <v>316</v>
      </c>
      <c r="D11" s="159" t="s">
        <v>22</v>
      </c>
      <c r="E11" s="115" t="s">
        <v>317</v>
      </c>
      <c r="F11" s="116" t="s">
        <v>286</v>
      </c>
      <c r="G11" s="116" t="s">
        <v>25</v>
      </c>
      <c r="H11" s="116" t="s">
        <v>26</v>
      </c>
      <c r="I11" s="116" t="s">
        <v>287</v>
      </c>
      <c r="J11" s="115" t="s">
        <v>318</v>
      </c>
      <c r="K11" s="115" t="s">
        <v>319</v>
      </c>
      <c r="L11" s="117" t="s">
        <v>320</v>
      </c>
      <c r="M11" s="118" t="s">
        <v>237</v>
      </c>
      <c r="N11" s="160" t="s">
        <v>321</v>
      </c>
      <c r="O11" s="161"/>
      <c r="P11" s="120"/>
      <c r="Q11" s="121"/>
      <c r="R11" s="112"/>
      <c r="S11" s="112"/>
    </row>
    <row r="12" spans="1:20" ht="131.25" x14ac:dyDescent="0.25">
      <c r="A12" s="162" t="s">
        <v>322</v>
      </c>
      <c r="B12" s="162">
        <v>10</v>
      </c>
      <c r="C12" s="163" t="s">
        <v>323</v>
      </c>
      <c r="D12" s="164" t="s">
        <v>22</v>
      </c>
      <c r="E12" s="165" t="s">
        <v>159</v>
      </c>
      <c r="F12" s="166" t="s">
        <v>286</v>
      </c>
      <c r="G12" s="166" t="s">
        <v>25</v>
      </c>
      <c r="H12" s="166" t="s">
        <v>26</v>
      </c>
      <c r="I12" s="166" t="s">
        <v>287</v>
      </c>
      <c r="J12" s="165" t="s">
        <v>324</v>
      </c>
      <c r="K12" s="165" t="s">
        <v>325</v>
      </c>
      <c r="L12" s="167" t="s">
        <v>309</v>
      </c>
      <c r="M12" s="168" t="s">
        <v>237</v>
      </c>
      <c r="N12" s="165" t="s">
        <v>326</v>
      </c>
      <c r="O12" s="169"/>
      <c r="P12" s="169"/>
      <c r="Q12" s="170"/>
      <c r="R12" s="162"/>
      <c r="S12" s="162"/>
    </row>
  </sheetData>
  <mergeCells count="5">
    <mergeCell ref="A1:S1"/>
    <mergeCell ref="A3:A5"/>
    <mergeCell ref="D3:D5"/>
    <mergeCell ref="A7:A8"/>
    <mergeCell ref="D7:D8"/>
  </mergeCells>
  <hyperlinks>
    <hyperlink ref="Q10" r:id="rId1" display="https://bolivargovco-my.sharepoint.com/:f:/g/personal/gestionprogramatica_bolivar_gov_co/EtZB75mPYh5FovaULSkXEywBBc9q5LdWtcQMIGKg2bs-2Q?e=H3NcTQ" xr:uid="{117688EB-C9A3-4715-BCF3-141CA036AF6B}"/>
  </hyperlinks>
  <pageMargins left="0.7" right="0.7" top="0.75" bottom="0.75" header="0.3" footer="0.3"/>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6B96-FCEE-4458-9B74-99AF47058009}">
  <dimension ref="A1:BP12"/>
  <sheetViews>
    <sheetView topLeftCell="AU4" workbookViewId="0">
      <selection activeCell="P9" sqref="P9"/>
    </sheetView>
  </sheetViews>
  <sheetFormatPr baseColWidth="10" defaultRowHeight="15" x14ac:dyDescent="0.25"/>
  <cols>
    <col min="1" max="12" width="3.7109375" bestFit="1" customWidth="1"/>
    <col min="13" max="13" width="8.28515625" customWidth="1"/>
    <col min="14" max="14" width="27.28515625" customWidth="1"/>
    <col min="15" max="15" width="12.28515625" bestFit="1" customWidth="1"/>
    <col min="16" max="16" width="27.140625" customWidth="1"/>
    <col min="17" max="17" width="2.7109375" customWidth="1"/>
    <col min="18" max="18" width="3.5703125" customWidth="1"/>
    <col min="19" max="19" width="3.28515625" customWidth="1"/>
    <col min="20" max="21" width="3" customWidth="1"/>
    <col min="22" max="22" width="14.85546875" customWidth="1"/>
    <col min="23" max="31" width="2" bestFit="1" customWidth="1"/>
    <col min="32" max="41" width="3" bestFit="1" customWidth="1"/>
    <col min="42" max="42" width="10" bestFit="1" customWidth="1"/>
    <col min="43" max="43" width="16" customWidth="1"/>
    <col min="44" max="44" width="13.28515625" customWidth="1"/>
    <col min="45" max="45" width="13.5703125" customWidth="1"/>
    <col min="47" max="47" width="14.85546875" customWidth="1"/>
    <col min="55" max="55" width="16.42578125" customWidth="1"/>
    <col min="61" max="61" width="13.85546875" customWidth="1"/>
    <col min="62" max="62" width="13" customWidth="1"/>
    <col min="63" max="63" width="24.85546875" customWidth="1"/>
    <col min="64" max="64" width="21.5703125" customWidth="1"/>
    <col min="65" max="65" width="24.28515625" bestFit="1" customWidth="1"/>
    <col min="66" max="66" width="15.28515625" customWidth="1"/>
    <col min="67" max="67" width="34.5703125" customWidth="1"/>
  </cols>
  <sheetData>
    <row r="1" spans="1:68" ht="87" customHeight="1" x14ac:dyDescent="0.25">
      <c r="A1" s="507" t="s">
        <v>327</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row>
    <row r="2" spans="1:68" ht="108.75" customHeight="1" x14ac:dyDescent="0.25">
      <c r="A2" s="509" t="s">
        <v>328</v>
      </c>
      <c r="B2" s="510"/>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c r="AM2" s="510"/>
      <c r="AN2" s="510"/>
      <c r="AO2" s="510"/>
      <c r="AP2" s="510"/>
      <c r="AQ2" s="510"/>
      <c r="AR2" s="510"/>
      <c r="AS2" s="510"/>
      <c r="AT2" s="510"/>
      <c r="AU2" s="510"/>
      <c r="AV2" s="510"/>
      <c r="AW2" s="510"/>
      <c r="AX2" s="510"/>
      <c r="AY2" s="510"/>
      <c r="AZ2" s="510"/>
      <c r="BA2" s="510"/>
      <c r="BB2" s="510"/>
      <c r="BC2" s="510"/>
      <c r="BD2" s="510"/>
      <c r="BE2" s="510"/>
      <c r="BF2" s="510"/>
      <c r="BG2" s="510"/>
      <c r="BH2" s="510"/>
      <c r="BI2" s="510"/>
      <c r="BJ2" s="510"/>
      <c r="BK2" s="510"/>
      <c r="BL2" s="510"/>
      <c r="BM2" s="510"/>
      <c r="BN2" s="510"/>
      <c r="BO2" s="510"/>
    </row>
    <row r="3" spans="1:68" ht="30" x14ac:dyDescent="0.25">
      <c r="A3" s="511" t="s">
        <v>1</v>
      </c>
      <c r="B3" s="512"/>
      <c r="C3" s="512"/>
      <c r="D3" s="512"/>
      <c r="E3" s="512"/>
      <c r="F3" s="512"/>
      <c r="G3" s="512"/>
      <c r="H3" s="512"/>
      <c r="I3" s="512"/>
      <c r="J3" s="512"/>
      <c r="K3" s="512"/>
      <c r="L3" s="513"/>
      <c r="M3" s="517" t="s">
        <v>329</v>
      </c>
      <c r="N3" s="519" t="s">
        <v>3</v>
      </c>
      <c r="O3" s="517" t="s">
        <v>330</v>
      </c>
      <c r="P3" s="517" t="s">
        <v>5</v>
      </c>
      <c r="Q3" s="522" t="s">
        <v>6</v>
      </c>
      <c r="R3" s="523"/>
      <c r="S3" s="523"/>
      <c r="T3" s="523"/>
      <c r="U3" s="523"/>
      <c r="V3" s="524"/>
      <c r="W3" s="522" t="s">
        <v>7</v>
      </c>
      <c r="X3" s="523"/>
      <c r="Y3" s="523"/>
      <c r="Z3" s="523"/>
      <c r="AA3" s="523"/>
      <c r="AB3" s="523"/>
      <c r="AC3" s="523"/>
      <c r="AD3" s="523"/>
      <c r="AE3" s="523"/>
      <c r="AF3" s="523"/>
      <c r="AG3" s="523"/>
      <c r="AH3" s="523"/>
      <c r="AI3" s="523"/>
      <c r="AJ3" s="523"/>
      <c r="AK3" s="523"/>
      <c r="AL3" s="523"/>
      <c r="AM3" s="523"/>
      <c r="AN3" s="523"/>
      <c r="AO3" s="523"/>
      <c r="AP3" s="523"/>
      <c r="AQ3" s="524"/>
      <c r="AR3" s="171" t="s">
        <v>331</v>
      </c>
      <c r="AS3" s="525" t="s">
        <v>332</v>
      </c>
      <c r="AT3" s="526"/>
      <c r="AU3" s="526"/>
      <c r="AV3" s="526"/>
      <c r="AW3" s="526"/>
      <c r="AX3" s="526"/>
      <c r="AY3" s="526"/>
      <c r="AZ3" s="526"/>
      <c r="BA3" s="526"/>
      <c r="BB3" s="526"/>
      <c r="BC3" s="526"/>
      <c r="BD3" s="526"/>
      <c r="BE3" s="526"/>
      <c r="BF3" s="527"/>
      <c r="BG3" s="504" t="s">
        <v>333</v>
      </c>
      <c r="BH3" s="505"/>
      <c r="BI3" s="172" t="s">
        <v>8</v>
      </c>
      <c r="BJ3" s="172" t="s">
        <v>9</v>
      </c>
      <c r="BK3" s="172" t="s">
        <v>10</v>
      </c>
      <c r="BL3" s="172" t="s">
        <v>11</v>
      </c>
      <c r="BM3" s="172" t="s">
        <v>12</v>
      </c>
      <c r="BN3" s="172" t="s">
        <v>13</v>
      </c>
      <c r="BO3" s="172" t="s">
        <v>14</v>
      </c>
    </row>
    <row r="4" spans="1:68" ht="44.25" customHeight="1" x14ac:dyDescent="0.25">
      <c r="A4" s="514"/>
      <c r="B4" s="515"/>
      <c r="C4" s="515"/>
      <c r="D4" s="515"/>
      <c r="E4" s="515"/>
      <c r="F4" s="515"/>
      <c r="G4" s="515"/>
      <c r="H4" s="515"/>
      <c r="I4" s="515"/>
      <c r="J4" s="515"/>
      <c r="K4" s="515"/>
      <c r="L4" s="516"/>
      <c r="M4" s="518"/>
      <c r="N4" s="520"/>
      <c r="O4" s="518"/>
      <c r="P4" s="521"/>
      <c r="Q4" s="173">
        <v>1</v>
      </c>
      <c r="R4" s="173">
        <v>2</v>
      </c>
      <c r="S4" s="173">
        <v>3</v>
      </c>
      <c r="T4" s="173">
        <v>4</v>
      </c>
      <c r="U4" s="173">
        <v>5</v>
      </c>
      <c r="V4" s="173" t="s">
        <v>334</v>
      </c>
      <c r="W4" s="173">
        <v>1</v>
      </c>
      <c r="X4" s="173">
        <v>2</v>
      </c>
      <c r="Y4" s="173">
        <v>3</v>
      </c>
      <c r="Z4" s="173">
        <v>4</v>
      </c>
      <c r="AA4" s="173">
        <v>5</v>
      </c>
      <c r="AB4" s="173">
        <v>6</v>
      </c>
      <c r="AC4" s="173">
        <v>7</v>
      </c>
      <c r="AD4" s="173">
        <v>8</v>
      </c>
      <c r="AE4" s="173">
        <v>9</v>
      </c>
      <c r="AF4" s="173">
        <v>10</v>
      </c>
      <c r="AG4" s="173">
        <v>11</v>
      </c>
      <c r="AH4" s="173">
        <v>12</v>
      </c>
      <c r="AI4" s="173">
        <v>13</v>
      </c>
      <c r="AJ4" s="173">
        <v>14</v>
      </c>
      <c r="AK4" s="173">
        <v>15</v>
      </c>
      <c r="AL4" s="173">
        <v>16</v>
      </c>
      <c r="AM4" s="173">
        <v>17</v>
      </c>
      <c r="AN4" s="173">
        <v>18</v>
      </c>
      <c r="AO4" s="173">
        <v>19</v>
      </c>
      <c r="AP4" s="173" t="s">
        <v>335</v>
      </c>
      <c r="AQ4" s="173" t="s">
        <v>334</v>
      </c>
      <c r="AR4" s="171"/>
      <c r="AS4" s="174" t="s">
        <v>12</v>
      </c>
      <c r="AT4" s="174"/>
      <c r="AU4" s="174" t="s">
        <v>336</v>
      </c>
      <c r="AV4" s="174"/>
      <c r="AW4" s="174" t="s">
        <v>337</v>
      </c>
      <c r="AX4" s="174"/>
      <c r="AY4" s="174" t="s">
        <v>338</v>
      </c>
      <c r="AZ4" s="174"/>
      <c r="BA4" s="174" t="s">
        <v>339</v>
      </c>
      <c r="BB4" s="174"/>
      <c r="BC4" s="174" t="s">
        <v>340</v>
      </c>
      <c r="BD4" s="174"/>
      <c r="BE4" s="174" t="s">
        <v>17</v>
      </c>
      <c r="BF4" s="174"/>
      <c r="BG4" s="174"/>
      <c r="BH4" s="174"/>
      <c r="BI4" s="172"/>
      <c r="BJ4" s="172"/>
      <c r="BK4" s="172"/>
      <c r="BL4" s="172"/>
      <c r="BM4" s="172"/>
      <c r="BN4" s="172"/>
      <c r="BO4" s="172"/>
    </row>
    <row r="5" spans="1:68" ht="76.5" x14ac:dyDescent="0.25">
      <c r="A5" s="506" t="s">
        <v>341</v>
      </c>
      <c r="B5" s="506"/>
      <c r="C5" s="506"/>
      <c r="D5" s="506"/>
      <c r="E5" s="506"/>
      <c r="F5" s="506"/>
      <c r="G5" s="506"/>
      <c r="H5" s="506"/>
      <c r="I5" s="506"/>
      <c r="J5" s="506"/>
      <c r="K5" s="506"/>
      <c r="L5" s="506"/>
      <c r="M5" s="175">
        <v>1</v>
      </c>
      <c r="N5" s="176" t="s">
        <v>342</v>
      </c>
      <c r="O5" s="506" t="s">
        <v>342</v>
      </c>
      <c r="P5" s="176" t="s">
        <v>343</v>
      </c>
      <c r="Q5" s="175"/>
      <c r="R5" s="175"/>
      <c r="S5" s="175" t="s">
        <v>344</v>
      </c>
      <c r="T5" s="175"/>
      <c r="U5" s="175"/>
      <c r="V5" s="177" t="str">
        <f>IF(Q5="x","Rara vez",IF(R5="x","Improbable",IF(S5="x","Posible",IF(T5="x","Probable",IF(U5="x","Casi Siempre"," ")))))</f>
        <v>Posible</v>
      </c>
      <c r="W5" s="178" t="s">
        <v>344</v>
      </c>
      <c r="X5" s="178" t="s">
        <v>344</v>
      </c>
      <c r="Y5" s="178" t="s">
        <v>344</v>
      </c>
      <c r="Z5" s="178" t="s">
        <v>344</v>
      </c>
      <c r="AA5" s="178" t="s">
        <v>344</v>
      </c>
      <c r="AB5" s="178" t="s">
        <v>344</v>
      </c>
      <c r="AC5" s="178" t="s">
        <v>344</v>
      </c>
      <c r="AD5" s="178"/>
      <c r="AE5" s="178"/>
      <c r="AF5" s="178" t="s">
        <v>344</v>
      </c>
      <c r="AG5" s="178" t="s">
        <v>344</v>
      </c>
      <c r="AH5" s="178" t="s">
        <v>344</v>
      </c>
      <c r="AI5" s="178"/>
      <c r="AJ5" s="178"/>
      <c r="AK5" s="178" t="s">
        <v>345</v>
      </c>
      <c r="AL5" s="178"/>
      <c r="AM5" s="178" t="s">
        <v>344</v>
      </c>
      <c r="AN5" s="178" t="s">
        <v>344</v>
      </c>
      <c r="AO5" s="178"/>
      <c r="AP5" s="178">
        <f>COUNTIF(W5:AO5,"X")</f>
        <v>13</v>
      </c>
      <c r="AQ5" s="179" t="str">
        <f>IF(AL5="x","CATASTRÓFICO",IF(AP5&gt;11,"CATASTRÓFICO",IF(AP5&lt;=5,"MODERADO",IF(12&gt;AP5&gt;=5,"MAYOR",FALSE))))</f>
        <v>CATASTRÓFICO</v>
      </c>
      <c r="AR5" s="180" t="s">
        <v>26</v>
      </c>
      <c r="AS5" s="181" t="s">
        <v>346</v>
      </c>
      <c r="AT5" s="179">
        <f>IF(ISBLANK(AS5),"",IF(AS5="Asignado",15,"0"))</f>
        <v>15</v>
      </c>
      <c r="AU5" s="181" t="s">
        <v>347</v>
      </c>
      <c r="AV5" s="179">
        <f>IF(ISBLANK(AU5),"",IF(AU5="Adecuado",15,"0"))</f>
        <v>15</v>
      </c>
      <c r="AW5" s="181" t="s">
        <v>348</v>
      </c>
      <c r="AX5" s="179">
        <f>IF(ISBLANK(AW5),"",IF(AW5="Oportuna",15,"0"))</f>
        <v>15</v>
      </c>
      <c r="AY5" s="181" t="s">
        <v>219</v>
      </c>
      <c r="AZ5" s="179">
        <f>IF(ISBLANK(AY5),"",IF(AY5="Prevenir",15,IF(AY5="Detectar",10,"0")))</f>
        <v>15</v>
      </c>
      <c r="BA5" s="181" t="s">
        <v>349</v>
      </c>
      <c r="BB5" s="179">
        <f>IF(ISBLANK(BA5),"",IF(BA5="Confiable",15,"0"))</f>
        <v>15</v>
      </c>
      <c r="BC5" s="181" t="s">
        <v>350</v>
      </c>
      <c r="BD5" s="179">
        <f>IF(ISBLANK(BC5),"",IF(BC5="Se Investigan y Resuelven Oportunamente",15,"0"))</f>
        <v>15</v>
      </c>
      <c r="BE5" s="181" t="s">
        <v>351</v>
      </c>
      <c r="BF5" s="179">
        <f>IF(ISBLANK(BE5),"",IF(BE5="Completa",10,IF(BE5="Incompleta",5,"0")))</f>
        <v>10</v>
      </c>
      <c r="BG5" s="182" t="str">
        <f>IF(BH5=0,"",IF(BH5&lt;86,"Débil",(IF(BH5&gt;=96,"Fuerte","Moderado"))))</f>
        <v>Fuerte</v>
      </c>
      <c r="BH5" s="182">
        <f>SUM(AT5,AV5,AX5,AZ5,BB5,BD5,BF5)</f>
        <v>100</v>
      </c>
      <c r="BI5" s="183" t="s">
        <v>26</v>
      </c>
      <c r="BJ5" s="184" t="s">
        <v>261</v>
      </c>
      <c r="BK5" s="176" t="s">
        <v>352</v>
      </c>
      <c r="BL5" s="176" t="s">
        <v>353</v>
      </c>
      <c r="BM5" s="185" t="s">
        <v>354</v>
      </c>
      <c r="BN5" s="185" t="s">
        <v>237</v>
      </c>
      <c r="BO5" s="176" t="s">
        <v>355</v>
      </c>
      <c r="BP5" s="186"/>
    </row>
    <row r="6" spans="1:68" ht="63.75" x14ac:dyDescent="0.25">
      <c r="A6" s="506"/>
      <c r="B6" s="506"/>
      <c r="C6" s="506"/>
      <c r="D6" s="506"/>
      <c r="E6" s="506"/>
      <c r="F6" s="506"/>
      <c r="G6" s="506"/>
      <c r="H6" s="506"/>
      <c r="I6" s="506"/>
      <c r="J6" s="506"/>
      <c r="K6" s="506"/>
      <c r="L6" s="506"/>
      <c r="M6" s="175">
        <v>2</v>
      </c>
      <c r="N6" s="176" t="s">
        <v>356</v>
      </c>
      <c r="O6" s="506"/>
      <c r="P6" s="176" t="s">
        <v>357</v>
      </c>
      <c r="Q6" s="187"/>
      <c r="R6" s="187"/>
      <c r="S6" s="187"/>
      <c r="T6" s="187" t="s">
        <v>344</v>
      </c>
      <c r="U6" s="187"/>
      <c r="V6" s="188" t="str">
        <f>IF(Q6="x","Rara vez",IF(R6="x","Improbable",IF(S6="x","Posible",IF(T6="x","Probable",IF(U6="x","Casi Siempre"," ")))))</f>
        <v>Probable</v>
      </c>
      <c r="W6" s="178" t="s">
        <v>344</v>
      </c>
      <c r="X6" s="178" t="s">
        <v>344</v>
      </c>
      <c r="Y6" s="178" t="s">
        <v>344</v>
      </c>
      <c r="Z6" s="178" t="s">
        <v>344</v>
      </c>
      <c r="AA6" s="178" t="s">
        <v>344</v>
      </c>
      <c r="AB6" s="178" t="s">
        <v>344</v>
      </c>
      <c r="AC6" s="178" t="s">
        <v>344</v>
      </c>
      <c r="AD6" s="178"/>
      <c r="AE6" s="178"/>
      <c r="AF6" s="178" t="s">
        <v>344</v>
      </c>
      <c r="AG6" s="178" t="s">
        <v>344</v>
      </c>
      <c r="AH6" s="178" t="s">
        <v>344</v>
      </c>
      <c r="AI6" s="178"/>
      <c r="AJ6" s="178"/>
      <c r="AK6" s="178" t="s">
        <v>344</v>
      </c>
      <c r="AL6" s="178"/>
      <c r="AM6" s="178" t="s">
        <v>344</v>
      </c>
      <c r="AN6" s="178" t="s">
        <v>344</v>
      </c>
      <c r="AO6" s="178"/>
      <c r="AP6" s="178">
        <f>COUNTIF(W6:AO6,"X")</f>
        <v>13</v>
      </c>
      <c r="AQ6" s="179" t="str">
        <f>IF(AL6="x","CATASTRÓFICO",IF(AP6&gt;11,"CATASTRÓFICO",IF(AP6&lt;=5,"MODERADO",IF(12&gt;AP6&gt;=5,"MAYOR",FALSE))))</f>
        <v>CATASTRÓFICO</v>
      </c>
      <c r="AR6" s="180" t="s">
        <v>26</v>
      </c>
      <c r="AS6" s="181" t="s">
        <v>346</v>
      </c>
      <c r="AT6" s="179">
        <f>IF(ISBLANK(AS6),"",IF(AS6="Asignado",15,"0"))</f>
        <v>15</v>
      </c>
      <c r="AU6" s="181" t="s">
        <v>347</v>
      </c>
      <c r="AV6" s="179">
        <f>IF(ISBLANK(AU6),"",IF(AU6="Adecuado",15,"0"))</f>
        <v>15</v>
      </c>
      <c r="AW6" s="181" t="s">
        <v>348</v>
      </c>
      <c r="AX6" s="179">
        <f>IF(ISBLANK(AW6),"",IF(AW6="Oportuna",15,"0"))</f>
        <v>15</v>
      </c>
      <c r="AY6" s="181" t="s">
        <v>219</v>
      </c>
      <c r="AZ6" s="179">
        <f>IF(ISBLANK(AY6),"",IF(AY6="Prevenir",15,IF(AY6="Detectar",10,"0")))</f>
        <v>15</v>
      </c>
      <c r="BA6" s="181" t="s">
        <v>349</v>
      </c>
      <c r="BB6" s="179">
        <f>IF(ISBLANK(BA6),"",IF(BA6="Confiable",15,"0"))</f>
        <v>15</v>
      </c>
      <c r="BC6" s="181" t="s">
        <v>350</v>
      </c>
      <c r="BD6" s="179">
        <f>IF(ISBLANK(BC6),"",IF(BC6="Se Investigan y Resuelven Oportunamente",15,"0"))</f>
        <v>15</v>
      </c>
      <c r="BE6" s="181" t="s">
        <v>351</v>
      </c>
      <c r="BF6" s="179">
        <f>IF(ISBLANK(BE6),"",IF(BE6="Completa",10,IF(BE6="Incompleta",5,"0")))</f>
        <v>10</v>
      </c>
      <c r="BG6" s="182" t="str">
        <f>IF(BH6=0,"",IF(BH6&lt;86,"Débil",(IF(BH6&gt;=96,"Fuerte","Moderado"))))</f>
        <v>Fuerte</v>
      </c>
      <c r="BH6" s="182">
        <f>SUM(AT6,AV6,AX6,AZ6,BB6,BD6,BF6)</f>
        <v>100</v>
      </c>
      <c r="BI6" s="183" t="s">
        <v>26</v>
      </c>
      <c r="BJ6" s="184" t="s">
        <v>261</v>
      </c>
      <c r="BK6" s="176" t="s">
        <v>358</v>
      </c>
      <c r="BL6" s="176" t="s">
        <v>359</v>
      </c>
      <c r="BM6" s="185" t="s">
        <v>354</v>
      </c>
      <c r="BN6" s="185" t="s">
        <v>237</v>
      </c>
      <c r="BO6" s="176" t="s">
        <v>360</v>
      </c>
      <c r="BP6" s="186"/>
    </row>
    <row r="7" spans="1:68" ht="76.5" x14ac:dyDescent="0.25">
      <c r="A7" s="506"/>
      <c r="B7" s="506"/>
      <c r="C7" s="506"/>
      <c r="D7" s="506"/>
      <c r="E7" s="506"/>
      <c r="F7" s="506"/>
      <c r="G7" s="506"/>
      <c r="H7" s="506"/>
      <c r="I7" s="506"/>
      <c r="J7" s="506"/>
      <c r="K7" s="506"/>
      <c r="L7" s="506"/>
      <c r="M7" s="175">
        <v>3</v>
      </c>
      <c r="N7" s="176" t="s">
        <v>361</v>
      </c>
      <c r="O7" s="506"/>
      <c r="P7" s="176" t="s">
        <v>362</v>
      </c>
      <c r="Q7" s="175"/>
      <c r="R7" s="175"/>
      <c r="S7" s="175" t="s">
        <v>344</v>
      </c>
      <c r="T7" s="175"/>
      <c r="U7" s="175"/>
      <c r="V7" s="188" t="str">
        <f>IF(Q7="x","Rara vez",IF(R7="x","Improbable",IF(S7="x","Posible",IF(T7="x","Probable",IF(U7="x","Casi Siempre"," ")))))</f>
        <v>Posible</v>
      </c>
      <c r="W7" s="178" t="s">
        <v>344</v>
      </c>
      <c r="X7" s="178" t="s">
        <v>344</v>
      </c>
      <c r="Y7" s="178" t="s">
        <v>344</v>
      </c>
      <c r="Z7" s="178" t="s">
        <v>344</v>
      </c>
      <c r="AA7" s="178" t="s">
        <v>344</v>
      </c>
      <c r="AB7" s="178" t="s">
        <v>344</v>
      </c>
      <c r="AC7" s="178" t="s">
        <v>344</v>
      </c>
      <c r="AD7" s="178"/>
      <c r="AE7" s="178"/>
      <c r="AF7" s="178" t="s">
        <v>344</v>
      </c>
      <c r="AG7" s="178" t="s">
        <v>344</v>
      </c>
      <c r="AH7" s="178" t="s">
        <v>344</v>
      </c>
      <c r="AI7" s="178" t="s">
        <v>344</v>
      </c>
      <c r="AJ7" s="178" t="s">
        <v>344</v>
      </c>
      <c r="AK7" s="178" t="s">
        <v>344</v>
      </c>
      <c r="AL7" s="178"/>
      <c r="AM7" s="178" t="s">
        <v>344</v>
      </c>
      <c r="AN7" s="178" t="s">
        <v>344</v>
      </c>
      <c r="AO7" s="178"/>
      <c r="AP7" s="178">
        <f>COUNTIF(W7:AO7,"X")</f>
        <v>15</v>
      </c>
      <c r="AQ7" s="189" t="str">
        <f>IF(AL7="x","CATASTRÓFICO",IF(AP7&gt;11,"CATASTRÓFICO",IF(AP7&lt;=5,"MODERADO",IF(12&gt;AP7&gt;=5,"MAYOR",FALSE))))</f>
        <v>CATASTRÓFICO</v>
      </c>
      <c r="AR7" s="190" t="s">
        <v>26</v>
      </c>
      <c r="AS7" s="191" t="s">
        <v>346</v>
      </c>
      <c r="AT7" s="189">
        <f>IF(ISBLANK(AS7),"",IF(AS7="Asignado",15,"0"))</f>
        <v>15</v>
      </c>
      <c r="AU7" s="191" t="s">
        <v>347</v>
      </c>
      <c r="AV7" s="189">
        <f>IF(ISBLANK(AU7),"",IF(AU7="Adecuado",15,"0"))</f>
        <v>15</v>
      </c>
      <c r="AW7" s="191" t="s">
        <v>348</v>
      </c>
      <c r="AX7" s="189">
        <f>IF(ISBLANK(AW7),"",IF(AW7="Oportuna",15,"0"))</f>
        <v>15</v>
      </c>
      <c r="AY7" s="191" t="s">
        <v>219</v>
      </c>
      <c r="AZ7" s="189">
        <f>IF(ISBLANK(AY7),"",IF(AY7="Prevenir",15,IF(AY7="Detectar",10,"0")))</f>
        <v>15</v>
      </c>
      <c r="BA7" s="191" t="s">
        <v>349</v>
      </c>
      <c r="BB7" s="189">
        <f>IF(ISBLANK(BA7),"",IF(BA7="Confiable",15,"0"))</f>
        <v>15</v>
      </c>
      <c r="BC7" s="191" t="s">
        <v>350</v>
      </c>
      <c r="BD7" s="189">
        <f>IF(ISBLANK(BC7),"",IF(BC7="Se Investigan y Resuelven Oportunamente",15,"0"))</f>
        <v>15</v>
      </c>
      <c r="BE7" s="191" t="s">
        <v>351</v>
      </c>
      <c r="BF7" s="189">
        <f>IF(ISBLANK(BE7),"",IF(BE7="Completa",10,IF(BE7="Incompleta",5,"0")))</f>
        <v>10</v>
      </c>
      <c r="BG7" s="178" t="str">
        <f>IF(BH7=0,"",IF(BH7&lt;86,"Débil",(IF(BH7&gt;=96,"Fuerte","Moderado"))))</f>
        <v>Fuerte</v>
      </c>
      <c r="BH7" s="192">
        <f>SUM(AT7,AV7,AX7,AZ7,BB7,BD7,BF7)</f>
        <v>100</v>
      </c>
      <c r="BI7" s="193" t="s">
        <v>26</v>
      </c>
      <c r="BJ7" s="194" t="s">
        <v>261</v>
      </c>
      <c r="BK7" s="176" t="s">
        <v>363</v>
      </c>
      <c r="BL7" s="176" t="s">
        <v>364</v>
      </c>
      <c r="BM7" s="185" t="s">
        <v>354</v>
      </c>
      <c r="BN7" s="185" t="s">
        <v>237</v>
      </c>
      <c r="BO7" s="176" t="s">
        <v>365</v>
      </c>
      <c r="BP7" s="186"/>
    </row>
    <row r="8" spans="1:68" x14ac:dyDescent="0.25">
      <c r="N8" s="195"/>
    </row>
    <row r="9" spans="1:68" x14ac:dyDescent="0.25">
      <c r="N9" s="195"/>
    </row>
    <row r="10" spans="1:68" x14ac:dyDescent="0.25">
      <c r="N10" s="195"/>
    </row>
    <row r="11" spans="1:68" x14ac:dyDescent="0.25">
      <c r="N11" s="195"/>
    </row>
    <row r="12" spans="1:68" x14ac:dyDescent="0.25">
      <c r="N12" s="195"/>
    </row>
  </sheetData>
  <mergeCells count="13">
    <mergeCell ref="BG3:BH3"/>
    <mergeCell ref="A5:L7"/>
    <mergeCell ref="O5:O7"/>
    <mergeCell ref="A1:BO1"/>
    <mergeCell ref="A2:BO2"/>
    <mergeCell ref="A3:L4"/>
    <mergeCell ref="M3:M4"/>
    <mergeCell ref="N3:N4"/>
    <mergeCell ref="O3:O4"/>
    <mergeCell ref="P3:P4"/>
    <mergeCell ref="Q3:V3"/>
    <mergeCell ref="W3:AQ3"/>
    <mergeCell ref="AS3:BF3"/>
  </mergeCells>
  <dataValidations count="10">
    <dataValidation type="list" allowBlank="1" showErrorMessage="1" sqref="AU5:AU7" xr:uid="{A85B92AD-465F-4BF1-B1B1-AA12EB9F82C7}">
      <formula1>$CB$7:$CB$7</formula1>
    </dataValidation>
    <dataValidation type="list" allowBlank="1" showInputMessage="1" showErrorMessage="1" sqref="BJ5:BJ7" xr:uid="{14B44887-C3FD-4922-A1F8-A77945F9242A}">
      <formula1>$BZ$4:$BZ$7</formula1>
    </dataValidation>
    <dataValidation type="list" allowBlank="1" showInputMessage="1" showErrorMessage="1" sqref="BI5:BI7" xr:uid="{4B3C3605-1036-4B92-AC4D-F142F2C8893A}">
      <formula1>$BY$4:$BY$6</formula1>
    </dataValidation>
    <dataValidation type="list" allowBlank="1" showErrorMessage="1" sqref="BA5:BA7" xr:uid="{FC2F04CE-00E7-4A34-B010-6DF8E7DC2531}">
      <formula1>$CE$4:$CE$6</formula1>
    </dataValidation>
    <dataValidation type="list" allowBlank="1" showErrorMessage="1" sqref="BE5:BE7" xr:uid="{3B78DC9D-8387-463A-9447-38CB7E00D2E6}">
      <formula1>$CG$4:$CG$7</formula1>
    </dataValidation>
    <dataValidation type="list" allowBlank="1" showErrorMessage="1" sqref="AY5:AY7" xr:uid="{507E0320-88F0-4219-A4C4-9CC329EDA24A}">
      <formula1>$CD$4:$CD$7</formula1>
    </dataValidation>
    <dataValidation type="list" allowBlank="1" showErrorMessage="1" sqref="AW5:AW7" xr:uid="{DD62470B-AF08-4016-B43C-DBA71DC31776}">
      <formula1>$CC$4:$CC$6</formula1>
    </dataValidation>
    <dataValidation type="list" allowBlank="1" showErrorMessage="1" sqref="BC5:BC7" xr:uid="{0124FE9D-7F0B-4C62-A616-D7DFA3CEEDF4}">
      <formula1>$CF$4:$CF$6</formula1>
    </dataValidation>
    <dataValidation type="list" allowBlank="1" showErrorMessage="1" sqref="AS5:AS7" xr:uid="{4517EEC7-B58D-4BCD-BD94-D0274399FBCD}">
      <formula1>$CB$4:$CB$6</formula1>
    </dataValidation>
    <dataValidation type="list" allowBlank="1" showErrorMessage="1" sqref="AR5:AR7" xr:uid="{2441998F-34E6-4F2A-8DB6-C8DF7B2D7859}">
      <formula1>$BY$3:$BY$5</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8986C-6011-4558-8EEE-E2A8513C1181}">
  <dimension ref="A1:U7"/>
  <sheetViews>
    <sheetView topLeftCell="A5" workbookViewId="0">
      <selection activeCell="D5" sqref="D5"/>
    </sheetView>
  </sheetViews>
  <sheetFormatPr baseColWidth="10" defaultRowHeight="15" x14ac:dyDescent="0.25"/>
  <cols>
    <col min="18" max="18" width="15" customWidth="1"/>
  </cols>
  <sheetData>
    <row r="1" spans="1:21" ht="18.75" x14ac:dyDescent="0.25">
      <c r="A1" s="477" t="s">
        <v>0</v>
      </c>
      <c r="B1" s="478"/>
      <c r="C1" s="478"/>
      <c r="D1" s="478"/>
      <c r="E1" s="478"/>
      <c r="F1" s="478"/>
      <c r="G1" s="478"/>
      <c r="H1" s="478"/>
      <c r="I1" s="478"/>
      <c r="J1" s="478"/>
      <c r="K1" s="478"/>
      <c r="L1" s="478"/>
      <c r="M1" s="478"/>
      <c r="N1" s="478"/>
      <c r="O1" s="478"/>
      <c r="P1" s="478"/>
      <c r="Q1" s="478"/>
      <c r="R1" s="478"/>
      <c r="S1" s="478"/>
      <c r="T1" s="478"/>
    </row>
    <row r="2" spans="1:21" ht="63" x14ac:dyDescent="0.25">
      <c r="A2" s="528" t="s">
        <v>1</v>
      </c>
      <c r="B2" s="529"/>
      <c r="C2" s="196" t="s">
        <v>2</v>
      </c>
      <c r="D2" s="196" t="s">
        <v>3</v>
      </c>
      <c r="E2" s="199" t="s">
        <v>4</v>
      </c>
      <c r="F2" s="196" t="s">
        <v>5</v>
      </c>
      <c r="G2" s="199" t="s">
        <v>6</v>
      </c>
      <c r="H2" s="199" t="s">
        <v>7</v>
      </c>
      <c r="I2" s="199" t="s">
        <v>8</v>
      </c>
      <c r="J2" s="199" t="s">
        <v>9</v>
      </c>
      <c r="K2" s="196" t="s">
        <v>10</v>
      </c>
      <c r="L2" s="196" t="s">
        <v>11</v>
      </c>
      <c r="M2" s="199" t="s">
        <v>12</v>
      </c>
      <c r="N2" s="199" t="s">
        <v>13</v>
      </c>
      <c r="O2" s="200" t="s">
        <v>14</v>
      </c>
      <c r="P2" s="201" t="s">
        <v>15</v>
      </c>
      <c r="Q2" s="201" t="s">
        <v>16</v>
      </c>
      <c r="R2" s="203" t="s">
        <v>17</v>
      </c>
      <c r="S2" s="196" t="s">
        <v>257</v>
      </c>
      <c r="T2" s="196" t="s">
        <v>19</v>
      </c>
      <c r="U2" s="206"/>
    </row>
    <row r="3" spans="1:21" ht="285" x14ac:dyDescent="0.25">
      <c r="A3" s="530" t="s">
        <v>367</v>
      </c>
      <c r="B3" s="45" t="s">
        <v>368</v>
      </c>
      <c r="C3" s="44">
        <v>1</v>
      </c>
      <c r="D3" s="197" t="s">
        <v>371</v>
      </c>
      <c r="E3" s="424" t="s">
        <v>22</v>
      </c>
      <c r="F3" s="44" t="s">
        <v>374</v>
      </c>
      <c r="G3" s="45" t="s">
        <v>286</v>
      </c>
      <c r="H3" s="45" t="s">
        <v>115</v>
      </c>
      <c r="I3" s="45" t="s">
        <v>378</v>
      </c>
      <c r="J3" s="45" t="s">
        <v>27</v>
      </c>
      <c r="K3" s="44" t="s">
        <v>379</v>
      </c>
      <c r="L3" s="44" t="s">
        <v>381</v>
      </c>
      <c r="M3" s="530" t="s">
        <v>383</v>
      </c>
      <c r="N3" s="45" t="s">
        <v>384</v>
      </c>
      <c r="O3" s="44" t="s">
        <v>386</v>
      </c>
      <c r="P3" s="46">
        <v>0.2</v>
      </c>
      <c r="Q3" s="80" t="s">
        <v>388</v>
      </c>
      <c r="R3" s="204" t="s">
        <v>391</v>
      </c>
      <c r="S3" s="12" t="s">
        <v>393</v>
      </c>
      <c r="T3" s="11"/>
    </row>
    <row r="4" spans="1:21" ht="345" x14ac:dyDescent="0.25">
      <c r="A4" s="531"/>
      <c r="B4" s="45" t="s">
        <v>369</v>
      </c>
      <c r="C4" s="44">
        <v>2</v>
      </c>
      <c r="D4" s="197" t="s">
        <v>372</v>
      </c>
      <c r="E4" s="424"/>
      <c r="F4" s="44" t="s">
        <v>375</v>
      </c>
      <c r="G4" s="45" t="s">
        <v>376</v>
      </c>
      <c r="H4" s="45" t="s">
        <v>377</v>
      </c>
      <c r="I4" s="45" t="s">
        <v>25</v>
      </c>
      <c r="J4" s="45" t="s">
        <v>27</v>
      </c>
      <c r="K4" s="44" t="s">
        <v>380</v>
      </c>
      <c r="L4" s="44" t="s">
        <v>382</v>
      </c>
      <c r="M4" s="531"/>
      <c r="N4" s="45" t="s">
        <v>385</v>
      </c>
      <c r="O4" s="44" t="s">
        <v>387</v>
      </c>
      <c r="P4" s="46">
        <v>1</v>
      </c>
      <c r="Q4" s="80" t="s">
        <v>389</v>
      </c>
      <c r="R4" s="205" t="s">
        <v>392</v>
      </c>
      <c r="S4" s="29"/>
      <c r="T4" s="11"/>
    </row>
    <row r="5" spans="1:21" ht="285" x14ac:dyDescent="0.25">
      <c r="A5" s="532"/>
      <c r="B5" s="45" t="s">
        <v>370</v>
      </c>
      <c r="C5" s="44">
        <v>3</v>
      </c>
      <c r="D5" s="197" t="s">
        <v>373</v>
      </c>
      <c r="E5" s="424"/>
      <c r="F5" s="44" t="s">
        <v>374</v>
      </c>
      <c r="G5" s="45" t="s">
        <v>376</v>
      </c>
      <c r="H5" s="45" t="s">
        <v>377</v>
      </c>
      <c r="I5" s="45" t="s">
        <v>25</v>
      </c>
      <c r="J5" s="45" t="s">
        <v>27</v>
      </c>
      <c r="K5" s="44" t="s">
        <v>379</v>
      </c>
      <c r="L5" s="44" t="s">
        <v>381</v>
      </c>
      <c r="M5" s="532"/>
      <c r="N5" s="45" t="s">
        <v>385</v>
      </c>
      <c r="O5" s="44" t="s">
        <v>386</v>
      </c>
      <c r="P5" s="46">
        <v>0</v>
      </c>
      <c r="Q5" s="202" t="s">
        <v>390</v>
      </c>
      <c r="R5" s="205"/>
      <c r="S5" s="29" t="s">
        <v>394</v>
      </c>
      <c r="T5" s="11"/>
    </row>
    <row r="6" spans="1:21" x14ac:dyDescent="0.25">
      <c r="D6" s="198"/>
    </row>
    <row r="7" spans="1:21" x14ac:dyDescent="0.25">
      <c r="D7" s="198"/>
    </row>
  </sheetData>
  <mergeCells count="5">
    <mergeCell ref="A1:T1"/>
    <mergeCell ref="A2:B2"/>
    <mergeCell ref="A3:A5"/>
    <mergeCell ref="E3:E5"/>
    <mergeCell ref="M3:M5"/>
  </mergeCells>
  <hyperlinks>
    <hyperlink ref="R3" r:id="rId1" xr:uid="{E056C010-03A4-4A23-B13A-26109D5E3E2A}"/>
    <hyperlink ref="R4" r:id="rId2" display="https://bolivargovco-my.sharepoint.com/:b:/g/personal/lmorenop_bolivar_gov_co/EUcnMRqUUY5AvIC8j-L-Lb8Bb4Ve2nCT4LgvoNNSNKAQMQ?e=shHhKV" xr:uid="{1BD8E692-01DE-4A7C-B3C1-4DC1AB674CDD}"/>
  </hyperlinks>
  <pageMargins left="0.7" right="0.7" top="0.75" bottom="0.75" header="0.3" footer="0.3"/>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1733-BDB9-40AA-A00A-936956D43E82}">
  <dimension ref="A1:R22"/>
  <sheetViews>
    <sheetView topLeftCell="A12" workbookViewId="0">
      <selection activeCell="L22" sqref="L22"/>
    </sheetView>
  </sheetViews>
  <sheetFormatPr baseColWidth="10" defaultRowHeight="15" x14ac:dyDescent="0.25"/>
  <cols>
    <col min="1" max="1" width="3.85546875" customWidth="1"/>
    <col min="2" max="2" width="5" customWidth="1"/>
    <col min="3" max="3" width="5.28515625" customWidth="1"/>
    <col min="4" max="4" width="3.7109375" customWidth="1"/>
    <col min="5" max="5" width="48.42578125" customWidth="1"/>
    <col min="6" max="6" width="5" customWidth="1"/>
    <col min="7" max="7" width="40.28515625" customWidth="1"/>
    <col min="8" max="11" width="3.7109375" bestFit="1" customWidth="1"/>
    <col min="12" max="12" width="32.85546875" customWidth="1"/>
    <col min="13" max="13" width="14.28515625" customWidth="1"/>
    <col min="14" max="14" width="33.28515625" customWidth="1"/>
    <col min="15" max="15" width="5.7109375" customWidth="1"/>
    <col min="16" max="16" width="4.140625" bestFit="1" customWidth="1"/>
    <col min="17" max="17" width="29.85546875" customWidth="1"/>
  </cols>
  <sheetData>
    <row r="1" spans="1:18" ht="18.75" x14ac:dyDescent="0.25">
      <c r="A1" s="536" t="s">
        <v>395</v>
      </c>
      <c r="B1" s="537"/>
      <c r="C1" s="538"/>
      <c r="D1" s="538"/>
      <c r="E1" s="538"/>
      <c r="F1" s="538"/>
      <c r="G1" s="538"/>
      <c r="H1" s="538"/>
      <c r="I1" s="538"/>
      <c r="J1" s="538"/>
      <c r="K1" s="538"/>
      <c r="L1" s="538"/>
      <c r="M1" s="538"/>
      <c r="N1" s="538"/>
      <c r="O1" s="538"/>
      <c r="P1" s="538"/>
      <c r="Q1" s="539"/>
    </row>
    <row r="2" spans="1:18" ht="83.25" thickBot="1" x14ac:dyDescent="0.3">
      <c r="A2" s="540" t="s">
        <v>1</v>
      </c>
      <c r="B2" s="541"/>
      <c r="C2" s="542"/>
      <c r="D2" s="207" t="s">
        <v>2</v>
      </c>
      <c r="E2" s="207" t="s">
        <v>3</v>
      </c>
      <c r="F2" s="208" t="s">
        <v>4</v>
      </c>
      <c r="G2" s="207" t="s">
        <v>5</v>
      </c>
      <c r="H2" s="208" t="s">
        <v>6</v>
      </c>
      <c r="I2" s="208" t="s">
        <v>7</v>
      </c>
      <c r="J2" s="208" t="s">
        <v>8</v>
      </c>
      <c r="K2" s="208" t="s">
        <v>9</v>
      </c>
      <c r="L2" s="207" t="s">
        <v>10</v>
      </c>
      <c r="M2" s="207" t="s">
        <v>396</v>
      </c>
      <c r="N2" s="207" t="s">
        <v>11</v>
      </c>
      <c r="O2" s="208" t="s">
        <v>12</v>
      </c>
      <c r="P2" s="208" t="s">
        <v>13</v>
      </c>
      <c r="Q2" s="209" t="s">
        <v>14</v>
      </c>
    </row>
    <row r="3" spans="1:18" ht="93" x14ac:dyDescent="0.25">
      <c r="A3" s="543" t="s">
        <v>397</v>
      </c>
      <c r="B3" s="546" t="s">
        <v>398</v>
      </c>
      <c r="C3" s="549" t="s">
        <v>399</v>
      </c>
      <c r="D3" s="210">
        <v>1</v>
      </c>
      <c r="E3" s="211" t="s">
        <v>400</v>
      </c>
      <c r="F3" s="549" t="s">
        <v>401</v>
      </c>
      <c r="G3" s="211" t="s">
        <v>402</v>
      </c>
      <c r="H3" s="212" t="s">
        <v>24</v>
      </c>
      <c r="I3" s="212" t="s">
        <v>115</v>
      </c>
      <c r="J3" s="212" t="s">
        <v>25</v>
      </c>
      <c r="K3" s="213" t="s">
        <v>403</v>
      </c>
      <c r="L3" s="214" t="s">
        <v>404</v>
      </c>
      <c r="M3" s="215">
        <v>1</v>
      </c>
      <c r="N3" s="211" t="s">
        <v>405</v>
      </c>
      <c r="O3" s="549" t="s">
        <v>406</v>
      </c>
      <c r="P3" s="213" t="s">
        <v>237</v>
      </c>
      <c r="Q3" s="216" t="s">
        <v>407</v>
      </c>
      <c r="R3" s="217"/>
    </row>
    <row r="4" spans="1:18" ht="28.5" x14ac:dyDescent="0.25">
      <c r="A4" s="544"/>
      <c r="B4" s="547"/>
      <c r="C4" s="534"/>
      <c r="D4" s="550">
        <v>2</v>
      </c>
      <c r="E4" s="551" t="s">
        <v>408</v>
      </c>
      <c r="F4" s="534"/>
      <c r="G4" s="219" t="s">
        <v>409</v>
      </c>
      <c r="H4" s="533" t="s">
        <v>24</v>
      </c>
      <c r="I4" s="533" t="s">
        <v>115</v>
      </c>
      <c r="J4" s="533" t="s">
        <v>26</v>
      </c>
      <c r="K4" s="533" t="s">
        <v>403</v>
      </c>
      <c r="L4" s="551" t="s">
        <v>410</v>
      </c>
      <c r="M4" s="220"/>
      <c r="N4" s="551" t="s">
        <v>411</v>
      </c>
      <c r="O4" s="534"/>
      <c r="P4" s="533" t="s">
        <v>412</v>
      </c>
      <c r="Q4" s="554" t="s">
        <v>413</v>
      </c>
      <c r="R4" s="217"/>
    </row>
    <row r="5" spans="1:18" ht="42.75" x14ac:dyDescent="0.25">
      <c r="A5" s="544"/>
      <c r="B5" s="547"/>
      <c r="C5" s="534"/>
      <c r="D5" s="550"/>
      <c r="E5" s="552"/>
      <c r="F5" s="534"/>
      <c r="G5" s="219" t="s">
        <v>126</v>
      </c>
      <c r="H5" s="534"/>
      <c r="I5" s="534"/>
      <c r="J5" s="534"/>
      <c r="K5" s="534"/>
      <c r="L5" s="552"/>
      <c r="M5" s="221">
        <v>1</v>
      </c>
      <c r="N5" s="552"/>
      <c r="O5" s="534"/>
      <c r="P5" s="534"/>
      <c r="Q5" s="555"/>
      <c r="R5" s="222"/>
    </row>
    <row r="6" spans="1:18" ht="42.75" x14ac:dyDescent="0.25">
      <c r="A6" s="545"/>
      <c r="B6" s="548"/>
      <c r="C6" s="535"/>
      <c r="D6" s="550"/>
      <c r="E6" s="553"/>
      <c r="F6" s="535"/>
      <c r="G6" s="219" t="s">
        <v>129</v>
      </c>
      <c r="H6" s="535"/>
      <c r="I6" s="535"/>
      <c r="J6" s="535"/>
      <c r="K6" s="535"/>
      <c r="L6" s="553"/>
      <c r="M6" s="223"/>
      <c r="N6" s="553"/>
      <c r="O6" s="534"/>
      <c r="P6" s="535"/>
      <c r="Q6" s="556"/>
      <c r="R6" s="217"/>
    </row>
    <row r="7" spans="1:18" ht="85.5" x14ac:dyDescent="0.25">
      <c r="A7" s="557" t="s">
        <v>397</v>
      </c>
      <c r="B7" s="558" t="s">
        <v>398</v>
      </c>
      <c r="C7" s="533" t="s">
        <v>414</v>
      </c>
      <c r="D7" s="218">
        <v>3</v>
      </c>
      <c r="E7" s="219" t="s">
        <v>415</v>
      </c>
      <c r="F7" s="558" t="s">
        <v>22</v>
      </c>
      <c r="G7" s="74" t="s">
        <v>416</v>
      </c>
      <c r="H7" s="224" t="s">
        <v>286</v>
      </c>
      <c r="I7" s="224" t="s">
        <v>39</v>
      </c>
      <c r="J7" s="224" t="s">
        <v>417</v>
      </c>
      <c r="K7" s="224" t="s">
        <v>27</v>
      </c>
      <c r="L7" s="219" t="s">
        <v>418</v>
      </c>
      <c r="M7" s="225">
        <v>4</v>
      </c>
      <c r="N7" s="219" t="s">
        <v>419</v>
      </c>
      <c r="O7" s="535"/>
      <c r="P7" s="224" t="s">
        <v>164</v>
      </c>
      <c r="Q7" s="226" t="s">
        <v>420</v>
      </c>
      <c r="R7" s="222"/>
    </row>
    <row r="8" spans="1:18" ht="42.75" x14ac:dyDescent="0.25">
      <c r="A8" s="544"/>
      <c r="B8" s="547"/>
      <c r="C8" s="534"/>
      <c r="D8" s="227">
        <v>4</v>
      </c>
      <c r="E8" s="219" t="s">
        <v>421</v>
      </c>
      <c r="F8" s="547"/>
      <c r="G8" s="219" t="s">
        <v>422</v>
      </c>
      <c r="H8" s="228" t="s">
        <v>24</v>
      </c>
      <c r="I8" s="558" t="s">
        <v>39</v>
      </c>
      <c r="J8" s="558" t="s">
        <v>25</v>
      </c>
      <c r="K8" s="558" t="s">
        <v>261</v>
      </c>
      <c r="L8" s="219" t="s">
        <v>423</v>
      </c>
      <c r="M8" s="225">
        <v>1</v>
      </c>
      <c r="N8" s="219" t="s">
        <v>424</v>
      </c>
      <c r="O8" s="558" t="s">
        <v>425</v>
      </c>
      <c r="P8" s="533" t="s">
        <v>237</v>
      </c>
      <c r="Q8" s="226" t="s">
        <v>426</v>
      </c>
      <c r="R8" s="217"/>
    </row>
    <row r="9" spans="1:18" ht="48.75" x14ac:dyDescent="0.25">
      <c r="A9" s="544"/>
      <c r="B9" s="547"/>
      <c r="C9" s="534"/>
      <c r="D9" s="227">
        <v>5</v>
      </c>
      <c r="E9" s="219" t="s">
        <v>427</v>
      </c>
      <c r="F9" s="547"/>
      <c r="G9" s="219" t="s">
        <v>428</v>
      </c>
      <c r="H9" s="228" t="s">
        <v>286</v>
      </c>
      <c r="I9" s="547"/>
      <c r="J9" s="547"/>
      <c r="K9" s="547"/>
      <c r="L9" s="219" t="s">
        <v>429</v>
      </c>
      <c r="M9" s="225">
        <v>1</v>
      </c>
      <c r="N9" s="219" t="s">
        <v>430</v>
      </c>
      <c r="O9" s="547"/>
      <c r="P9" s="534"/>
      <c r="Q9" s="226" t="s">
        <v>431</v>
      </c>
      <c r="R9" s="217"/>
    </row>
    <row r="10" spans="1:18" ht="59.25" x14ac:dyDescent="0.25">
      <c r="A10" s="544"/>
      <c r="B10" s="547"/>
      <c r="C10" s="534"/>
      <c r="D10" s="229">
        <v>6</v>
      </c>
      <c r="E10" s="219" t="s">
        <v>432</v>
      </c>
      <c r="F10" s="547"/>
      <c r="G10" s="219" t="s">
        <v>422</v>
      </c>
      <c r="H10" s="228" t="s">
        <v>433</v>
      </c>
      <c r="I10" s="547"/>
      <c r="J10" s="547"/>
      <c r="K10" s="547"/>
      <c r="L10" s="219" t="s">
        <v>434</v>
      </c>
      <c r="M10" s="225">
        <v>1</v>
      </c>
      <c r="N10" s="219" t="s">
        <v>435</v>
      </c>
      <c r="O10" s="547"/>
      <c r="P10" s="534"/>
      <c r="Q10" s="226" t="s">
        <v>436</v>
      </c>
      <c r="R10" s="217"/>
    </row>
    <row r="11" spans="1:18" ht="42.75" x14ac:dyDescent="0.25">
      <c r="A11" s="545"/>
      <c r="B11" s="548"/>
      <c r="C11" s="535"/>
      <c r="D11" s="229">
        <v>7</v>
      </c>
      <c r="E11" s="219" t="s">
        <v>437</v>
      </c>
      <c r="F11" s="548"/>
      <c r="G11" s="219" t="s">
        <v>438</v>
      </c>
      <c r="H11" s="228" t="s">
        <v>24</v>
      </c>
      <c r="I11" s="548"/>
      <c r="J11" s="548"/>
      <c r="K11" s="548"/>
      <c r="L11" s="219" t="s">
        <v>439</v>
      </c>
      <c r="M11" s="225">
        <v>1</v>
      </c>
      <c r="N11" s="219" t="s">
        <v>149</v>
      </c>
      <c r="O11" s="548"/>
      <c r="P11" s="535"/>
      <c r="Q11" s="226" t="s">
        <v>440</v>
      </c>
      <c r="R11" s="217"/>
    </row>
    <row r="12" spans="1:18" ht="28.5" x14ac:dyDescent="0.25">
      <c r="A12" s="557" t="s">
        <v>397</v>
      </c>
      <c r="B12" s="558" t="s">
        <v>398</v>
      </c>
      <c r="C12" s="558" t="s">
        <v>441</v>
      </c>
      <c r="D12" s="559">
        <v>8</v>
      </c>
      <c r="E12" s="551" t="s">
        <v>442</v>
      </c>
      <c r="F12" s="533" t="s">
        <v>22</v>
      </c>
      <c r="G12" s="219" t="s">
        <v>443</v>
      </c>
      <c r="H12" s="533" t="s">
        <v>24</v>
      </c>
      <c r="I12" s="558" t="s">
        <v>39</v>
      </c>
      <c r="J12" s="533" t="s">
        <v>25</v>
      </c>
      <c r="K12" s="533" t="s">
        <v>403</v>
      </c>
      <c r="L12" s="562" t="s">
        <v>444</v>
      </c>
      <c r="M12" s="565">
        <v>1</v>
      </c>
      <c r="N12" s="562" t="s">
        <v>445</v>
      </c>
      <c r="O12" s="533" t="s">
        <v>446</v>
      </c>
      <c r="P12" s="533" t="s">
        <v>237</v>
      </c>
      <c r="Q12" s="554" t="s">
        <v>407</v>
      </c>
      <c r="R12" s="217"/>
    </row>
    <row r="13" spans="1:18" ht="28.5" x14ac:dyDescent="0.25">
      <c r="A13" s="544"/>
      <c r="B13" s="547"/>
      <c r="C13" s="547"/>
      <c r="D13" s="560"/>
      <c r="E13" s="552"/>
      <c r="F13" s="534"/>
      <c r="G13" s="219" t="s">
        <v>447</v>
      </c>
      <c r="H13" s="534"/>
      <c r="I13" s="547"/>
      <c r="J13" s="534"/>
      <c r="K13" s="534"/>
      <c r="L13" s="562"/>
      <c r="M13" s="566"/>
      <c r="N13" s="562"/>
      <c r="O13" s="534"/>
      <c r="P13" s="534"/>
      <c r="Q13" s="555"/>
      <c r="R13" s="217"/>
    </row>
    <row r="14" spans="1:18" ht="42.75" x14ac:dyDescent="0.25">
      <c r="A14" s="544"/>
      <c r="B14" s="547"/>
      <c r="C14" s="547"/>
      <c r="D14" s="561"/>
      <c r="E14" s="553"/>
      <c r="F14" s="534"/>
      <c r="G14" s="219" t="s">
        <v>448</v>
      </c>
      <c r="H14" s="534"/>
      <c r="I14" s="547"/>
      <c r="J14" s="534"/>
      <c r="K14" s="534"/>
      <c r="L14" s="562"/>
      <c r="M14" s="567"/>
      <c r="N14" s="562"/>
      <c r="O14" s="534"/>
      <c r="P14" s="534"/>
      <c r="Q14" s="556"/>
      <c r="R14" s="217"/>
    </row>
    <row r="15" spans="1:18" ht="42.75" x14ac:dyDescent="0.25">
      <c r="A15" s="545"/>
      <c r="B15" s="548"/>
      <c r="C15" s="548"/>
      <c r="D15" s="230">
        <v>9</v>
      </c>
      <c r="E15" s="219" t="s">
        <v>449</v>
      </c>
      <c r="F15" s="535"/>
      <c r="G15" s="219" t="s">
        <v>450</v>
      </c>
      <c r="H15" s="535"/>
      <c r="I15" s="548"/>
      <c r="J15" s="535"/>
      <c r="K15" s="535"/>
      <c r="L15" s="219" t="s">
        <v>451</v>
      </c>
      <c r="M15" s="225">
        <v>1</v>
      </c>
      <c r="N15" s="219" t="s">
        <v>452</v>
      </c>
      <c r="O15" s="535"/>
      <c r="P15" s="535"/>
      <c r="Q15" s="226" t="s">
        <v>453</v>
      </c>
    </row>
    <row r="16" spans="1:18" ht="71.25" x14ac:dyDescent="0.25">
      <c r="A16" s="557" t="s">
        <v>454</v>
      </c>
      <c r="B16" s="558" t="s">
        <v>398</v>
      </c>
      <c r="C16" s="558" t="s">
        <v>455</v>
      </c>
      <c r="D16" s="229">
        <v>10</v>
      </c>
      <c r="E16" s="74" t="s">
        <v>456</v>
      </c>
      <c r="F16" s="558" t="s">
        <v>22</v>
      </c>
      <c r="G16" s="219" t="s">
        <v>438</v>
      </c>
      <c r="H16" s="563" t="s">
        <v>24</v>
      </c>
      <c r="I16" s="563" t="s">
        <v>39</v>
      </c>
      <c r="J16" s="563" t="s">
        <v>25</v>
      </c>
      <c r="K16" s="563" t="s">
        <v>261</v>
      </c>
      <c r="L16" s="219" t="s">
        <v>457</v>
      </c>
      <c r="M16" s="225">
        <v>1</v>
      </c>
      <c r="N16" s="219" t="s">
        <v>458</v>
      </c>
      <c r="O16" s="563" t="s">
        <v>459</v>
      </c>
      <c r="P16" s="563" t="s">
        <v>237</v>
      </c>
      <c r="Q16" s="226" t="s">
        <v>365</v>
      </c>
      <c r="R16" s="217"/>
    </row>
    <row r="17" spans="1:18" ht="57" x14ac:dyDescent="0.25">
      <c r="A17" s="545"/>
      <c r="B17" s="548"/>
      <c r="C17" s="548"/>
      <c r="D17" s="229">
        <v>11</v>
      </c>
      <c r="E17" s="74" t="s">
        <v>460</v>
      </c>
      <c r="F17" s="548"/>
      <c r="G17" s="219" t="s">
        <v>461</v>
      </c>
      <c r="H17" s="564"/>
      <c r="I17" s="564"/>
      <c r="J17" s="564"/>
      <c r="K17" s="564"/>
      <c r="L17" s="219" t="s">
        <v>462</v>
      </c>
      <c r="M17" s="225">
        <v>1</v>
      </c>
      <c r="N17" s="219" t="s">
        <v>463</v>
      </c>
      <c r="O17" s="564"/>
      <c r="P17" s="564"/>
      <c r="Q17" s="226" t="s">
        <v>365</v>
      </c>
      <c r="R17" s="217"/>
    </row>
    <row r="18" spans="1:18" ht="71.25" x14ac:dyDescent="0.25">
      <c r="A18" s="557" t="s">
        <v>454</v>
      </c>
      <c r="B18" s="558" t="s">
        <v>398</v>
      </c>
      <c r="C18" s="558" t="s">
        <v>464</v>
      </c>
      <c r="D18" s="229">
        <v>12</v>
      </c>
      <c r="E18" s="74" t="s">
        <v>465</v>
      </c>
      <c r="F18" s="558" t="s">
        <v>22</v>
      </c>
      <c r="G18" s="219" t="s">
        <v>438</v>
      </c>
      <c r="H18" s="231" t="s">
        <v>286</v>
      </c>
      <c r="I18" s="231" t="s">
        <v>39</v>
      </c>
      <c r="J18" s="231" t="s">
        <v>25</v>
      </c>
      <c r="K18" s="563" t="s">
        <v>261</v>
      </c>
      <c r="L18" s="219" t="s">
        <v>466</v>
      </c>
      <c r="M18" s="225">
        <v>1</v>
      </c>
      <c r="N18" s="219" t="s">
        <v>467</v>
      </c>
      <c r="O18" s="558" t="s">
        <v>468</v>
      </c>
      <c r="P18" s="563" t="s">
        <v>237</v>
      </c>
      <c r="Q18" s="226" t="s">
        <v>365</v>
      </c>
    </row>
    <row r="19" spans="1:18" ht="57" x14ac:dyDescent="0.25">
      <c r="A19" s="545"/>
      <c r="B19" s="548"/>
      <c r="C19" s="548"/>
      <c r="D19" s="229">
        <v>13</v>
      </c>
      <c r="E19" s="232" t="s">
        <v>469</v>
      </c>
      <c r="F19" s="548"/>
      <c r="G19" s="219" t="s">
        <v>470</v>
      </c>
      <c r="H19" s="233" t="s">
        <v>24</v>
      </c>
      <c r="I19" s="231" t="s">
        <v>39</v>
      </c>
      <c r="J19" s="45" t="s">
        <v>25</v>
      </c>
      <c r="K19" s="564"/>
      <c r="L19" s="234" t="s">
        <v>471</v>
      </c>
      <c r="M19" s="235">
        <v>1</v>
      </c>
      <c r="N19" s="234" t="s">
        <v>472</v>
      </c>
      <c r="O19" s="548"/>
      <c r="P19" s="564"/>
      <c r="Q19" s="226" t="s">
        <v>407</v>
      </c>
    </row>
    <row r="20" spans="1:18" ht="53.25" x14ac:dyDescent="0.25">
      <c r="A20" s="570" t="s">
        <v>397</v>
      </c>
      <c r="B20" s="572" t="s">
        <v>398</v>
      </c>
      <c r="C20" s="572" t="s">
        <v>473</v>
      </c>
      <c r="D20" s="230">
        <v>14</v>
      </c>
      <c r="E20" s="219" t="s">
        <v>474</v>
      </c>
      <c r="F20" s="558" t="s">
        <v>22</v>
      </c>
      <c r="G20" s="219" t="s">
        <v>422</v>
      </c>
      <c r="H20" s="231" t="s">
        <v>24</v>
      </c>
      <c r="I20" s="231" t="s">
        <v>39</v>
      </c>
      <c r="J20" s="231" t="s">
        <v>25</v>
      </c>
      <c r="K20" s="563" t="s">
        <v>261</v>
      </c>
      <c r="L20" s="219" t="s">
        <v>429</v>
      </c>
      <c r="M20" s="225">
        <v>1</v>
      </c>
      <c r="N20" s="219" t="s">
        <v>430</v>
      </c>
      <c r="O20" s="558" t="s">
        <v>475</v>
      </c>
      <c r="P20" s="563" t="s">
        <v>237</v>
      </c>
      <c r="Q20" s="226" t="s">
        <v>431</v>
      </c>
      <c r="R20" s="217"/>
    </row>
    <row r="21" spans="1:18" ht="57.75" thickBot="1" x14ac:dyDescent="0.3">
      <c r="A21" s="571"/>
      <c r="B21" s="573"/>
      <c r="C21" s="573"/>
      <c r="D21" s="236">
        <v>15</v>
      </c>
      <c r="E21" s="237" t="s">
        <v>476</v>
      </c>
      <c r="F21" s="568"/>
      <c r="G21" s="237" t="s">
        <v>477</v>
      </c>
      <c r="H21" s="238" t="s">
        <v>286</v>
      </c>
      <c r="I21" s="239" t="s">
        <v>39</v>
      </c>
      <c r="J21" s="238" t="s">
        <v>25</v>
      </c>
      <c r="K21" s="569"/>
      <c r="L21" s="237" t="s">
        <v>478</v>
      </c>
      <c r="M21" s="240">
        <v>1</v>
      </c>
      <c r="N21" s="237" t="s">
        <v>479</v>
      </c>
      <c r="O21" s="568"/>
      <c r="P21" s="569"/>
      <c r="Q21" s="241" t="s">
        <v>480</v>
      </c>
      <c r="R21" s="217"/>
    </row>
    <row r="22" spans="1:18" x14ac:dyDescent="0.25">
      <c r="A22" s="217"/>
      <c r="B22" s="217"/>
      <c r="C22" s="217"/>
      <c r="D22" s="217"/>
      <c r="E22" s="217"/>
      <c r="F22" s="217"/>
      <c r="G22" s="217"/>
      <c r="H22" s="217"/>
      <c r="I22" s="217"/>
      <c r="J22" s="217"/>
      <c r="K22" s="217"/>
      <c r="L22" s="217"/>
      <c r="M22" s="217"/>
      <c r="N22" s="217"/>
      <c r="O22" s="217"/>
      <c r="P22" s="217"/>
      <c r="Q22" s="217"/>
      <c r="R22" s="217"/>
    </row>
  </sheetData>
  <mergeCells count="66">
    <mergeCell ref="O20:O21"/>
    <mergeCell ref="P20:P21"/>
    <mergeCell ref="A20:A21"/>
    <mergeCell ref="B20:B21"/>
    <mergeCell ref="C20:C21"/>
    <mergeCell ref="F20:F21"/>
    <mergeCell ref="K20:K21"/>
    <mergeCell ref="J16:J17"/>
    <mergeCell ref="K16:K17"/>
    <mergeCell ref="O16:O17"/>
    <mergeCell ref="P16:P17"/>
    <mergeCell ref="A18:A19"/>
    <mergeCell ref="B18:B19"/>
    <mergeCell ref="C18:C19"/>
    <mergeCell ref="F18:F19"/>
    <mergeCell ref="K18:K19"/>
    <mergeCell ref="O18:O19"/>
    <mergeCell ref="P18:P19"/>
    <mergeCell ref="N12:N14"/>
    <mergeCell ref="O12:O15"/>
    <mergeCell ref="P12:P15"/>
    <mergeCell ref="Q12:Q14"/>
    <mergeCell ref="A16:A17"/>
    <mergeCell ref="B16:B17"/>
    <mergeCell ref="C16:C17"/>
    <mergeCell ref="F16:F17"/>
    <mergeCell ref="H16:H17"/>
    <mergeCell ref="I16:I17"/>
    <mergeCell ref="H12:H15"/>
    <mergeCell ref="I12:I15"/>
    <mergeCell ref="J12:J15"/>
    <mergeCell ref="K12:K15"/>
    <mergeCell ref="L12:L14"/>
    <mergeCell ref="M12:M14"/>
    <mergeCell ref="A12:A15"/>
    <mergeCell ref="B12:B15"/>
    <mergeCell ref="C12:C15"/>
    <mergeCell ref="D12:D14"/>
    <mergeCell ref="E12:E14"/>
    <mergeCell ref="F12:F15"/>
    <mergeCell ref="Q4:Q6"/>
    <mergeCell ref="A7:A11"/>
    <mergeCell ref="B7:B11"/>
    <mergeCell ref="C7:C11"/>
    <mergeCell ref="F7:F11"/>
    <mergeCell ref="I8:I11"/>
    <mergeCell ref="J8:J11"/>
    <mergeCell ref="K8:K11"/>
    <mergeCell ref="O8:O11"/>
    <mergeCell ref="P8:P11"/>
    <mergeCell ref="I4:I6"/>
    <mergeCell ref="J4:J6"/>
    <mergeCell ref="K4:K6"/>
    <mergeCell ref="L4:L6"/>
    <mergeCell ref="N4:N6"/>
    <mergeCell ref="P4:P6"/>
    <mergeCell ref="A1:Q1"/>
    <mergeCell ref="A2:C2"/>
    <mergeCell ref="A3:A6"/>
    <mergeCell ref="B3:B6"/>
    <mergeCell ref="C3:C6"/>
    <mergeCell ref="F3:F6"/>
    <mergeCell ref="O3:O7"/>
    <mergeCell ref="D4:D6"/>
    <mergeCell ref="E4:E6"/>
    <mergeCell ref="H4: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4AA3-137B-45AB-AF88-64584D7C0FB8}">
  <dimension ref="A1:U8"/>
  <sheetViews>
    <sheetView workbookViewId="0">
      <selection activeCell="J3" sqref="J3:J8"/>
    </sheetView>
  </sheetViews>
  <sheetFormatPr baseColWidth="10" defaultRowHeight="15" x14ac:dyDescent="0.25"/>
  <cols>
    <col min="5" max="5" width="18.140625" customWidth="1"/>
    <col min="7" max="7" width="17.5703125" customWidth="1"/>
    <col min="12" max="12" width="13.42578125" customWidth="1"/>
    <col min="13" max="13" width="13.140625" customWidth="1"/>
    <col min="16" max="17" width="18.7109375" customWidth="1"/>
    <col min="18" max="18" width="132.7109375" customWidth="1"/>
    <col min="19" max="19" width="82.28515625" customWidth="1"/>
    <col min="20" max="20" width="18.7109375" customWidth="1"/>
    <col min="21" max="21" width="30.5703125" customWidth="1"/>
    <col min="22" max="22" width="3.5703125" customWidth="1"/>
  </cols>
  <sheetData>
    <row r="1" spans="1:21" ht="140.25" customHeight="1" x14ac:dyDescent="0.25">
      <c r="A1" s="574" t="s">
        <v>481</v>
      </c>
      <c r="B1" s="575"/>
      <c r="C1" s="575"/>
      <c r="D1" s="575"/>
      <c r="E1" s="575"/>
      <c r="F1" s="575"/>
      <c r="G1" s="575"/>
      <c r="H1" s="575"/>
      <c r="I1" s="575"/>
      <c r="J1" s="575"/>
      <c r="K1" s="575"/>
      <c r="L1" s="575"/>
      <c r="M1" s="575"/>
      <c r="N1" s="575"/>
      <c r="O1" s="575"/>
      <c r="P1" s="575"/>
      <c r="Q1" s="575"/>
      <c r="R1" s="575"/>
      <c r="S1" s="575"/>
      <c r="T1" s="575"/>
      <c r="U1" s="576"/>
    </row>
    <row r="2" spans="1:21" ht="65.25" customHeight="1" x14ac:dyDescent="0.25">
      <c r="A2" s="577" t="s">
        <v>1</v>
      </c>
      <c r="B2" s="578"/>
      <c r="C2" s="579"/>
      <c r="D2" s="242" t="s">
        <v>2</v>
      </c>
      <c r="E2" s="242" t="s">
        <v>3</v>
      </c>
      <c r="F2" s="243" t="s">
        <v>4</v>
      </c>
      <c r="G2" s="242" t="s">
        <v>5</v>
      </c>
      <c r="H2" s="243" t="s">
        <v>6</v>
      </c>
      <c r="I2" s="243" t="s">
        <v>7</v>
      </c>
      <c r="J2" s="243" t="s">
        <v>8</v>
      </c>
      <c r="K2" s="243" t="s">
        <v>9</v>
      </c>
      <c r="L2" s="242" t="s">
        <v>10</v>
      </c>
      <c r="M2" s="242" t="s">
        <v>11</v>
      </c>
      <c r="N2" s="243" t="s">
        <v>12</v>
      </c>
      <c r="O2" s="243" t="s">
        <v>13</v>
      </c>
      <c r="P2" s="242" t="s">
        <v>14</v>
      </c>
      <c r="Q2" s="244" t="s">
        <v>482</v>
      </c>
      <c r="R2" s="245" t="s">
        <v>483</v>
      </c>
      <c r="S2" s="244" t="s">
        <v>17</v>
      </c>
      <c r="T2" s="244" t="s">
        <v>484</v>
      </c>
      <c r="U2" s="245" t="s">
        <v>485</v>
      </c>
    </row>
    <row r="3" spans="1:21" ht="89.25" x14ac:dyDescent="0.25">
      <c r="A3" s="580" t="s">
        <v>486</v>
      </c>
      <c r="B3" s="582" t="s">
        <v>487</v>
      </c>
      <c r="C3" s="585" t="s">
        <v>488</v>
      </c>
      <c r="D3" s="246">
        <v>1</v>
      </c>
      <c r="E3" s="247" t="s">
        <v>489</v>
      </c>
      <c r="F3" s="587" t="s">
        <v>490</v>
      </c>
      <c r="G3" s="247" t="s">
        <v>491</v>
      </c>
      <c r="H3" s="587" t="s">
        <v>492</v>
      </c>
      <c r="I3" s="587" t="s">
        <v>39</v>
      </c>
      <c r="J3" s="587" t="s">
        <v>246</v>
      </c>
      <c r="K3" s="587" t="s">
        <v>493</v>
      </c>
      <c r="L3" s="598" t="s">
        <v>494</v>
      </c>
      <c r="M3" s="598" t="s">
        <v>495</v>
      </c>
      <c r="N3" s="587" t="s">
        <v>496</v>
      </c>
      <c r="O3" s="587" t="s">
        <v>497</v>
      </c>
      <c r="P3" s="597" t="s">
        <v>498</v>
      </c>
      <c r="Q3" s="599">
        <v>1</v>
      </c>
      <c r="R3" s="589" t="s">
        <v>499</v>
      </c>
      <c r="S3" s="590" t="s">
        <v>500</v>
      </c>
      <c r="T3" s="592">
        <v>45777</v>
      </c>
      <c r="U3" s="594">
        <v>45900</v>
      </c>
    </row>
    <row r="4" spans="1:21" ht="102" x14ac:dyDescent="0.25">
      <c r="A4" s="580"/>
      <c r="B4" s="583"/>
      <c r="C4" s="585"/>
      <c r="D4" s="246">
        <v>2</v>
      </c>
      <c r="E4" s="247" t="s">
        <v>501</v>
      </c>
      <c r="F4" s="587"/>
      <c r="G4" s="247" t="s">
        <v>502</v>
      </c>
      <c r="H4" s="587"/>
      <c r="I4" s="587"/>
      <c r="J4" s="587"/>
      <c r="K4" s="587"/>
      <c r="L4" s="598"/>
      <c r="M4" s="598"/>
      <c r="N4" s="587"/>
      <c r="O4" s="587"/>
      <c r="P4" s="597"/>
      <c r="Q4" s="593"/>
      <c r="R4" s="589"/>
      <c r="S4" s="591"/>
      <c r="T4" s="593"/>
      <c r="U4" s="595"/>
    </row>
    <row r="5" spans="1:21" x14ac:dyDescent="0.25">
      <c r="A5" s="580"/>
      <c r="B5" s="583"/>
      <c r="C5" s="585"/>
      <c r="D5" s="596">
        <v>3</v>
      </c>
      <c r="E5" s="597" t="s">
        <v>503</v>
      </c>
      <c r="F5" s="587"/>
      <c r="G5" s="597" t="s">
        <v>504</v>
      </c>
      <c r="H5" s="587"/>
      <c r="I5" s="587"/>
      <c r="J5" s="587"/>
      <c r="K5" s="587"/>
      <c r="L5" s="598" t="s">
        <v>505</v>
      </c>
      <c r="M5" s="598" t="s">
        <v>506</v>
      </c>
      <c r="N5" s="587"/>
      <c r="O5" s="587"/>
      <c r="P5" s="597" t="s">
        <v>507</v>
      </c>
      <c r="Q5" s="599">
        <v>1</v>
      </c>
      <c r="R5" s="607" t="s">
        <v>508</v>
      </c>
      <c r="S5" s="590" t="s">
        <v>509</v>
      </c>
      <c r="T5" s="592">
        <v>45777</v>
      </c>
      <c r="U5" s="609">
        <v>45900</v>
      </c>
    </row>
    <row r="6" spans="1:21" ht="148.5" customHeight="1" x14ac:dyDescent="0.25">
      <c r="A6" s="580"/>
      <c r="B6" s="583"/>
      <c r="C6" s="585"/>
      <c r="D6" s="596"/>
      <c r="E6" s="597"/>
      <c r="F6" s="587"/>
      <c r="G6" s="597"/>
      <c r="H6" s="587"/>
      <c r="I6" s="587"/>
      <c r="J6" s="587"/>
      <c r="K6" s="587"/>
      <c r="L6" s="598"/>
      <c r="M6" s="598"/>
      <c r="N6" s="587"/>
      <c r="O6" s="587"/>
      <c r="P6" s="597"/>
      <c r="Q6" s="593"/>
      <c r="R6" s="608"/>
      <c r="S6" s="591"/>
      <c r="T6" s="593"/>
      <c r="U6" s="610"/>
    </row>
    <row r="7" spans="1:21" ht="63.75" x14ac:dyDescent="0.25">
      <c r="A7" s="580"/>
      <c r="B7" s="583"/>
      <c r="C7" s="585"/>
      <c r="D7" s="246">
        <v>4</v>
      </c>
      <c r="E7" s="247" t="s">
        <v>510</v>
      </c>
      <c r="F7" s="587"/>
      <c r="G7" s="247" t="s">
        <v>504</v>
      </c>
      <c r="H7" s="587"/>
      <c r="I7" s="587"/>
      <c r="J7" s="587"/>
      <c r="K7" s="587"/>
      <c r="L7" s="598" t="s">
        <v>511</v>
      </c>
      <c r="M7" s="598" t="s">
        <v>512</v>
      </c>
      <c r="N7" s="587"/>
      <c r="O7" s="587"/>
      <c r="P7" s="597" t="s">
        <v>513</v>
      </c>
      <c r="Q7" s="599">
        <v>1</v>
      </c>
      <c r="R7" s="603" t="s">
        <v>514</v>
      </c>
      <c r="S7" s="590" t="s">
        <v>515</v>
      </c>
      <c r="T7" s="592">
        <v>45777</v>
      </c>
      <c r="U7" s="605">
        <v>45900</v>
      </c>
    </row>
    <row r="8" spans="1:21" ht="141" thickBot="1" x14ac:dyDescent="0.3">
      <c r="A8" s="581"/>
      <c r="B8" s="584"/>
      <c r="C8" s="586"/>
      <c r="D8" s="248">
        <v>5</v>
      </c>
      <c r="E8" s="249" t="s">
        <v>516</v>
      </c>
      <c r="F8" s="588"/>
      <c r="G8" s="249" t="s">
        <v>517</v>
      </c>
      <c r="H8" s="588"/>
      <c r="I8" s="588"/>
      <c r="J8" s="588"/>
      <c r="K8" s="588"/>
      <c r="L8" s="600"/>
      <c r="M8" s="600"/>
      <c r="N8" s="588"/>
      <c r="O8" s="588"/>
      <c r="P8" s="601"/>
      <c r="Q8" s="602"/>
      <c r="R8" s="604"/>
      <c r="S8" s="611"/>
      <c r="T8" s="593"/>
      <c r="U8" s="606"/>
    </row>
  </sheetData>
  <mergeCells count="39">
    <mergeCell ref="R7:R8"/>
    <mergeCell ref="T7:T8"/>
    <mergeCell ref="U7:U8"/>
    <mergeCell ref="R5:R6"/>
    <mergeCell ref="S5:S6"/>
    <mergeCell ref="T5:T6"/>
    <mergeCell ref="U5:U6"/>
    <mergeCell ref="S7:S8"/>
    <mergeCell ref="L7:L8"/>
    <mergeCell ref="M7:M8"/>
    <mergeCell ref="P7:P8"/>
    <mergeCell ref="Q7:Q8"/>
    <mergeCell ref="L3:L4"/>
    <mergeCell ref="M3:M4"/>
    <mergeCell ref="N3:N8"/>
    <mergeCell ref="O3:O8"/>
    <mergeCell ref="P3:P4"/>
    <mergeCell ref="Q5:Q6"/>
    <mergeCell ref="G5:G6"/>
    <mergeCell ref="L5:L6"/>
    <mergeCell ref="M5:M6"/>
    <mergeCell ref="P5:P6"/>
    <mergeCell ref="Q3:Q4"/>
    <mergeCell ref="A1:U1"/>
    <mergeCell ref="A2:C2"/>
    <mergeCell ref="A3:A8"/>
    <mergeCell ref="B3:B8"/>
    <mergeCell ref="C3:C8"/>
    <mergeCell ref="F3:F8"/>
    <mergeCell ref="H3:H8"/>
    <mergeCell ref="I3:I8"/>
    <mergeCell ref="J3:J8"/>
    <mergeCell ref="K3:K8"/>
    <mergeCell ref="R3:R4"/>
    <mergeCell ref="S3:S4"/>
    <mergeCell ref="T3:T4"/>
    <mergeCell ref="U3:U4"/>
    <mergeCell ref="D5:D6"/>
    <mergeCell ref="E5:E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MINAS Y ENERGIAS </vt:lpstr>
      <vt:lpstr>JURIDICA 2025</vt:lpstr>
      <vt:lpstr>FUNCION PUBLICA 2025</vt:lpstr>
      <vt:lpstr>TIC</vt:lpstr>
      <vt:lpstr>SALUD 2025</vt:lpstr>
      <vt:lpstr>MUJER 2025</vt:lpstr>
      <vt:lpstr>VICTIMA</vt:lpstr>
      <vt:lpstr>INTERIOR</vt:lpstr>
      <vt:lpstr>DESARROLLO ECONOMICO</vt:lpstr>
      <vt:lpstr>Direc de Desrrollo Ec. vivienda</vt:lpstr>
      <vt:lpstr>IGUALDAD</vt:lpstr>
      <vt:lpstr>HACIENDA</vt:lpstr>
      <vt:lpstr>SERVICIOS PUBLICOS</vt:lpstr>
      <vt:lpstr>GESTION DEL RIESGO</vt:lpstr>
      <vt:lpstr>PRIVADA</vt:lpstr>
      <vt:lpstr>PLANEACION </vt:lpstr>
      <vt:lpstr>EDUCACION </vt:lpstr>
      <vt:lpstr>Hoja1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Millan Gandara</dc:creator>
  <cp:keywords/>
  <dc:description/>
  <cp:lastModifiedBy>Senen Vargas Martinez</cp:lastModifiedBy>
  <cp:revision/>
  <dcterms:created xsi:type="dcterms:W3CDTF">2024-11-27T15:09:26Z</dcterms:created>
  <dcterms:modified xsi:type="dcterms:W3CDTF">2025-06-04T13:50:00Z</dcterms:modified>
  <cp:category/>
  <cp:contentStatus/>
</cp:coreProperties>
</file>