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svargasm\Desktop\MAPA DE CORUPCION 2025\2025 II CUATRIMESTRE R-CORRUPCION\"/>
    </mc:Choice>
  </mc:AlternateContent>
  <xr:revisionPtr revIDLastSave="0" documentId="13_ncr:1_{6D6280E6-7B3F-482B-B70E-2EACD2F01F16}" xr6:coauthVersionLast="47" xr6:coauthVersionMax="47" xr10:uidLastSave="{00000000-0000-0000-0000-000000000000}"/>
  <bookViews>
    <workbookView xWindow="-120" yWindow="-120" windowWidth="29040" windowHeight="15720" xr2:uid="{60381E72-0EB6-454F-BA36-13E97CF1D45A}"/>
  </bookViews>
  <sheets>
    <sheet name="planeacion" sheetId="18" r:id="rId1"/>
    <sheet name="Salud" sheetId="2" r:id="rId2"/>
    <sheet name="Minas y Energía" sheetId="3" r:id="rId3"/>
    <sheet name="Tic" sheetId="5" r:id="rId4"/>
    <sheet name="Igualdad" sheetId="6" r:id="rId5"/>
    <sheet name="Educación" sheetId="7" r:id="rId6"/>
    <sheet name="Hacienda" sheetId="8" r:id="rId7"/>
    <sheet name="General" sheetId="9" r:id="rId8"/>
    <sheet name="Juridica" sheetId="10" r:id="rId9"/>
    <sheet name="Desarrollo Económico" sheetId="11" r:id="rId10"/>
    <sheet name="Seguridad y Convivencia" sheetId="12" r:id="rId11"/>
    <sheet name="OGRD" sheetId="14" r:id="rId12"/>
    <sheet name="Interior" sheetId="15" r:id="rId13"/>
    <sheet name="Dir. Gobernanza" sheetId="16" r:id="rId14"/>
    <sheet name="Agricultura" sheetId="17" r:id="rId15"/>
  </sheets>
  <externalReferences>
    <externalReference r:id="rId16"/>
    <externalReference r:id="rId17"/>
    <externalReference r:id="rId18"/>
  </externalReferences>
  <definedNames>
    <definedName name="Afectación_Económica">'[1]3 PROBABIL E IMPACTO INHERENTE'!$X$9:$X$14</definedName>
    <definedName name="Definicion_tratamiento">'[1]11 FORMULAS'!#REF!</definedName>
    <definedName name="Plan_accion">'[1]11 FORMULAS'!#REF!</definedName>
    <definedName name="Plan_acción">'[1]11 FORMULAS'!#REF!</definedName>
    <definedName name="Plan_de_acción">'[1]11 FORMULAS'!#REF!</definedName>
    <definedName name="Reducir_mitigar_Transferir_Evitar">#REF!</definedName>
    <definedName name="Reputacional">'[1]3 PROBABIL E IMPACTO INHERENTE'!$Y$9:$Y$14</definedName>
    <definedName name="Requiere_Plan_de_Acción">#REF!</definedName>
    <definedName name="Tipo">'[1]11 FORMULAS'!$A$4:$A$11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5" l="1"/>
  <c r="K28" i="5" s="1"/>
  <c r="H28" i="5"/>
  <c r="J28" i="5" s="1"/>
  <c r="L28" i="5" s="1"/>
  <c r="N28" i="5" s="1"/>
  <c r="M28" i="5" s="1"/>
  <c r="P28" i="5" s="1"/>
  <c r="G28" i="5"/>
  <c r="F28" i="5"/>
  <c r="E28" i="5"/>
  <c r="D28" i="5"/>
  <c r="C28" i="5"/>
  <c r="B28" i="5"/>
  <c r="A28" i="5"/>
  <c r="I27" i="5"/>
  <c r="K27" i="5" s="1"/>
  <c r="H27" i="5"/>
  <c r="J27" i="5" s="1"/>
  <c r="L27" i="5" s="1"/>
  <c r="N27" i="5" s="1"/>
  <c r="M27" i="5" s="1"/>
  <c r="P27" i="5" s="1"/>
  <c r="G27" i="5"/>
  <c r="F27" i="5"/>
  <c r="E27" i="5"/>
  <c r="D27" i="5"/>
  <c r="C27" i="5"/>
  <c r="B27" i="5"/>
  <c r="A27" i="5"/>
  <c r="I26" i="5"/>
  <c r="K26" i="5" s="1"/>
  <c r="H26" i="5"/>
  <c r="J26" i="5" s="1"/>
  <c r="L26" i="5" s="1"/>
  <c r="N26" i="5" s="1"/>
  <c r="M26" i="5" s="1"/>
  <c r="P26" i="5" s="1"/>
  <c r="G26" i="5"/>
  <c r="F26" i="5"/>
  <c r="E26" i="5"/>
  <c r="D26" i="5"/>
  <c r="C26" i="5"/>
  <c r="B26" i="5"/>
  <c r="A26" i="5"/>
  <c r="I25" i="5"/>
  <c r="K25" i="5" s="1"/>
  <c r="H25" i="5"/>
  <c r="J25" i="5" s="1"/>
  <c r="L25" i="5" s="1"/>
  <c r="N25" i="5" s="1"/>
  <c r="M25" i="5" s="1"/>
  <c r="P25" i="5" s="1"/>
  <c r="G25" i="5"/>
  <c r="F25" i="5"/>
  <c r="E25" i="5"/>
  <c r="D25" i="5"/>
  <c r="C25" i="5"/>
  <c r="B25" i="5"/>
  <c r="A25" i="5"/>
  <c r="I24" i="5"/>
  <c r="K24" i="5" s="1"/>
  <c r="H24" i="5"/>
  <c r="J24" i="5" s="1"/>
  <c r="L24" i="5" s="1"/>
  <c r="N24" i="5" s="1"/>
  <c r="M24" i="5" s="1"/>
  <c r="P24" i="5" s="1"/>
  <c r="G24" i="5"/>
  <c r="F24" i="5"/>
  <c r="E24" i="5"/>
  <c r="D24" i="5"/>
  <c r="C24" i="5"/>
  <c r="B24" i="5"/>
  <c r="A24" i="5"/>
  <c r="I23" i="5"/>
  <c r="K23" i="5" s="1"/>
  <c r="H23" i="5"/>
  <c r="J23" i="5" s="1"/>
  <c r="L23" i="5" s="1"/>
  <c r="N23" i="5" s="1"/>
  <c r="M23" i="5" s="1"/>
  <c r="P23" i="5" s="1"/>
  <c r="G23" i="5"/>
  <c r="F23" i="5"/>
  <c r="E23" i="5"/>
  <c r="D23" i="5"/>
  <c r="C23" i="5"/>
  <c r="B23" i="5"/>
  <c r="A23" i="5"/>
  <c r="I22" i="5"/>
  <c r="K22" i="5" s="1"/>
  <c r="H22" i="5"/>
  <c r="J22" i="5" s="1"/>
  <c r="L22" i="5" s="1"/>
  <c r="N22" i="5" s="1"/>
  <c r="M22" i="5" s="1"/>
  <c r="P22" i="5" s="1"/>
  <c r="G22" i="5"/>
  <c r="F22" i="5"/>
  <c r="E22" i="5"/>
  <c r="D22" i="5"/>
  <c r="C22" i="5"/>
  <c r="B22" i="5"/>
  <c r="A22" i="5"/>
  <c r="I21" i="5"/>
  <c r="K21" i="5" s="1"/>
  <c r="H21" i="5"/>
  <c r="J21" i="5" s="1"/>
  <c r="L21" i="5" s="1"/>
  <c r="N21" i="5" s="1"/>
  <c r="M21" i="5" s="1"/>
  <c r="P21" i="5" s="1"/>
  <c r="G21" i="5"/>
  <c r="F21" i="5"/>
  <c r="E21" i="5"/>
  <c r="D21" i="5"/>
  <c r="C21" i="5"/>
  <c r="B21" i="5"/>
  <c r="A21" i="5"/>
  <c r="I20" i="5"/>
  <c r="K20" i="5" s="1"/>
  <c r="H20" i="5"/>
  <c r="J20" i="5" s="1"/>
  <c r="L20" i="5" s="1"/>
  <c r="N20" i="5" s="1"/>
  <c r="M20" i="5" s="1"/>
  <c r="P20" i="5" s="1"/>
  <c r="G20" i="5"/>
  <c r="F20" i="5"/>
  <c r="E20" i="5"/>
  <c r="D20" i="5"/>
  <c r="C20" i="5"/>
  <c r="B20" i="5"/>
  <c r="A20" i="5"/>
  <c r="J19" i="5"/>
  <c r="L19" i="5" s="1"/>
  <c r="N19" i="5" s="1"/>
  <c r="M19" i="5" s="1"/>
  <c r="P19" i="5" s="1"/>
  <c r="I19" i="5"/>
  <c r="K19" i="5" s="1"/>
  <c r="H19" i="5"/>
  <c r="G19" i="5"/>
  <c r="F19" i="5"/>
  <c r="E19" i="5"/>
  <c r="D19" i="5"/>
  <c r="C19" i="5"/>
  <c r="B19" i="5"/>
  <c r="A19" i="5"/>
  <c r="I18" i="5"/>
  <c r="K18" i="5" s="1"/>
  <c r="H18" i="5"/>
  <c r="J18" i="5" s="1"/>
  <c r="L18" i="5" s="1"/>
  <c r="N18" i="5" s="1"/>
  <c r="M18" i="5" s="1"/>
  <c r="P18" i="5" s="1"/>
  <c r="G18" i="5"/>
  <c r="F18" i="5"/>
  <c r="E18" i="5"/>
  <c r="D18" i="5"/>
  <c r="C18" i="5"/>
  <c r="B18" i="5"/>
  <c r="A18" i="5"/>
  <c r="K17" i="5"/>
  <c r="I17" i="5"/>
  <c r="H17" i="5"/>
  <c r="J17" i="5" s="1"/>
  <c r="L17" i="5" s="1"/>
  <c r="N17" i="5" s="1"/>
  <c r="M17" i="5" s="1"/>
  <c r="P17" i="5" s="1"/>
  <c r="G17" i="5"/>
  <c r="F17" i="5"/>
  <c r="E17" i="5"/>
  <c r="D17" i="5"/>
  <c r="C17" i="5"/>
  <c r="B17" i="5"/>
  <c r="A17" i="5"/>
  <c r="I16" i="5"/>
  <c r="K16" i="5" s="1"/>
  <c r="H16" i="5"/>
  <c r="J16" i="5" s="1"/>
  <c r="L16" i="5" s="1"/>
  <c r="N16" i="5" s="1"/>
  <c r="M16" i="5" s="1"/>
  <c r="P16" i="5" s="1"/>
  <c r="G16" i="5"/>
  <c r="F16" i="5"/>
  <c r="E16" i="5"/>
  <c r="D16" i="5"/>
  <c r="C16" i="5"/>
  <c r="B16" i="5"/>
  <c r="A16" i="5"/>
  <c r="K15" i="5"/>
  <c r="I15" i="5"/>
  <c r="H15" i="5"/>
  <c r="J15" i="5" s="1"/>
  <c r="L15" i="5" s="1"/>
  <c r="N15" i="5" s="1"/>
  <c r="M15" i="5" s="1"/>
  <c r="P15" i="5" s="1"/>
  <c r="G15" i="5"/>
  <c r="F15" i="5"/>
  <c r="E15" i="5"/>
  <c r="D15" i="5"/>
  <c r="C15" i="5"/>
  <c r="B15" i="5"/>
  <c r="A15" i="5"/>
  <c r="I14" i="5"/>
  <c r="K14" i="5" s="1"/>
  <c r="H14" i="5"/>
  <c r="J14" i="5" s="1"/>
  <c r="L14" i="5" s="1"/>
  <c r="N14" i="5" s="1"/>
  <c r="M14" i="5" s="1"/>
  <c r="P14" i="5" s="1"/>
  <c r="G14" i="5"/>
  <c r="F14" i="5"/>
  <c r="E14" i="5"/>
  <c r="D14" i="5"/>
  <c r="C14" i="5"/>
  <c r="B14" i="5"/>
  <c r="A14" i="5"/>
  <c r="I13" i="5"/>
  <c r="K13" i="5" s="1"/>
  <c r="H13" i="5"/>
  <c r="J13" i="5" s="1"/>
  <c r="L13" i="5" s="1"/>
  <c r="N13" i="5" s="1"/>
  <c r="M13" i="5" s="1"/>
  <c r="P13" i="5" s="1"/>
  <c r="G13" i="5"/>
  <c r="F13" i="5"/>
  <c r="E13" i="5"/>
  <c r="D13" i="5"/>
  <c r="C13" i="5"/>
  <c r="B13" i="5"/>
  <c r="A13" i="5"/>
  <c r="I12" i="5"/>
  <c r="K12" i="5" s="1"/>
  <c r="H12" i="5"/>
  <c r="J12" i="5" s="1"/>
  <c r="L12" i="5" s="1"/>
  <c r="N12" i="5" s="1"/>
  <c r="M12" i="5" s="1"/>
  <c r="P12" i="5" s="1"/>
  <c r="G12" i="5"/>
  <c r="F12" i="5"/>
  <c r="E12" i="5"/>
  <c r="D12" i="5"/>
  <c r="C12" i="5"/>
  <c r="B12" i="5"/>
  <c r="A12" i="5"/>
  <c r="I11" i="5"/>
  <c r="K11" i="5" s="1"/>
  <c r="H11" i="5"/>
  <c r="J11" i="5" s="1"/>
  <c r="L11" i="5" s="1"/>
  <c r="N11" i="5" s="1"/>
  <c r="M11" i="5" s="1"/>
  <c r="P11" i="5" s="1"/>
  <c r="G11" i="5"/>
  <c r="F11" i="5"/>
  <c r="E11" i="5"/>
  <c r="D11" i="5"/>
  <c r="C11" i="5"/>
  <c r="B11" i="5"/>
  <c r="A11" i="5"/>
  <c r="I10" i="5"/>
  <c r="K10" i="5" s="1"/>
  <c r="H10" i="5"/>
  <c r="J10" i="5" s="1"/>
  <c r="G10" i="5"/>
  <c r="F10" i="5"/>
  <c r="E10" i="5"/>
  <c r="D10" i="5"/>
  <c r="C10" i="5"/>
  <c r="B10" i="5"/>
  <c r="A10" i="5"/>
  <c r="L9" i="5"/>
  <c r="N9" i="5" s="1"/>
  <c r="M9" i="5" s="1"/>
  <c r="P9" i="5" s="1"/>
  <c r="K9" i="5"/>
  <c r="J9" i="5"/>
  <c r="I9" i="5"/>
  <c r="H9" i="5"/>
  <c r="G9" i="5"/>
  <c r="F9" i="5"/>
  <c r="E9" i="5"/>
  <c r="D9" i="5"/>
  <c r="C9" i="5"/>
  <c r="B9" i="5"/>
  <c r="A9" i="5"/>
  <c r="B5" i="5"/>
  <c r="B4" i="5"/>
  <c r="I2" i="5"/>
  <c r="G2" i="5"/>
  <c r="F2" i="5"/>
  <c r="D2" i="5"/>
  <c r="C2" i="5"/>
  <c r="G1" i="5"/>
  <c r="F1" i="5"/>
  <c r="D1" i="5"/>
  <c r="C1" i="5"/>
  <c r="B1" i="5"/>
  <c r="I28" i="17"/>
  <c r="K28" i="17" s="1"/>
  <c r="H28" i="17"/>
  <c r="J28" i="17" s="1"/>
  <c r="L28" i="17" s="1"/>
  <c r="N28" i="17" s="1"/>
  <c r="M28" i="17" s="1"/>
  <c r="P28" i="17" s="1"/>
  <c r="G28" i="17"/>
  <c r="F28" i="17"/>
  <c r="E28" i="17"/>
  <c r="D28" i="17"/>
  <c r="C28" i="17"/>
  <c r="B28" i="17"/>
  <c r="A28" i="17"/>
  <c r="I27" i="17"/>
  <c r="K27" i="17" s="1"/>
  <c r="H27" i="17"/>
  <c r="J27" i="17" s="1"/>
  <c r="L27" i="17" s="1"/>
  <c r="N27" i="17" s="1"/>
  <c r="M27" i="17" s="1"/>
  <c r="P27" i="17" s="1"/>
  <c r="G27" i="17"/>
  <c r="F27" i="17"/>
  <c r="E27" i="17"/>
  <c r="D27" i="17"/>
  <c r="C27" i="17"/>
  <c r="B27" i="17"/>
  <c r="A27" i="17"/>
  <c r="I26" i="17"/>
  <c r="K26" i="17" s="1"/>
  <c r="H26" i="17"/>
  <c r="J26" i="17" s="1"/>
  <c r="L26" i="17" s="1"/>
  <c r="N26" i="17" s="1"/>
  <c r="M26" i="17" s="1"/>
  <c r="P26" i="17" s="1"/>
  <c r="G26" i="17"/>
  <c r="F26" i="17"/>
  <c r="E26" i="17"/>
  <c r="D26" i="17"/>
  <c r="C26" i="17"/>
  <c r="B26" i="17"/>
  <c r="A26" i="17"/>
  <c r="I25" i="17"/>
  <c r="K25" i="17" s="1"/>
  <c r="H25" i="17"/>
  <c r="J25" i="17" s="1"/>
  <c r="L25" i="17" s="1"/>
  <c r="N25" i="17" s="1"/>
  <c r="M25" i="17" s="1"/>
  <c r="P25" i="17" s="1"/>
  <c r="G25" i="17"/>
  <c r="F25" i="17"/>
  <c r="E25" i="17"/>
  <c r="D25" i="17"/>
  <c r="C25" i="17"/>
  <c r="B25" i="17"/>
  <c r="A25" i="17"/>
  <c r="J24" i="17"/>
  <c r="L24" i="17" s="1"/>
  <c r="N24" i="17" s="1"/>
  <c r="M24" i="17" s="1"/>
  <c r="P24" i="17" s="1"/>
  <c r="I24" i="17"/>
  <c r="K24" i="17" s="1"/>
  <c r="H24" i="17"/>
  <c r="G24" i="17"/>
  <c r="F24" i="17"/>
  <c r="E24" i="17"/>
  <c r="D24" i="17"/>
  <c r="C24" i="17"/>
  <c r="B24" i="17"/>
  <c r="A24" i="17"/>
  <c r="I23" i="17"/>
  <c r="K23" i="17" s="1"/>
  <c r="H23" i="17"/>
  <c r="J23" i="17" s="1"/>
  <c r="L23" i="17" s="1"/>
  <c r="N23" i="17" s="1"/>
  <c r="M23" i="17" s="1"/>
  <c r="P23" i="17" s="1"/>
  <c r="G23" i="17"/>
  <c r="F23" i="17"/>
  <c r="E23" i="17"/>
  <c r="D23" i="17"/>
  <c r="C23" i="17"/>
  <c r="B23" i="17"/>
  <c r="A23" i="17"/>
  <c r="I22" i="17"/>
  <c r="K22" i="17" s="1"/>
  <c r="H22" i="17"/>
  <c r="J22" i="17" s="1"/>
  <c r="L22" i="17" s="1"/>
  <c r="N22" i="17" s="1"/>
  <c r="M22" i="17" s="1"/>
  <c r="P22" i="17" s="1"/>
  <c r="G22" i="17"/>
  <c r="F22" i="17"/>
  <c r="E22" i="17"/>
  <c r="D22" i="17"/>
  <c r="C22" i="17"/>
  <c r="B22" i="17"/>
  <c r="A22" i="17"/>
  <c r="I21" i="17"/>
  <c r="K21" i="17" s="1"/>
  <c r="H21" i="17"/>
  <c r="J21" i="17" s="1"/>
  <c r="L21" i="17" s="1"/>
  <c r="N21" i="17" s="1"/>
  <c r="M21" i="17" s="1"/>
  <c r="P21" i="17" s="1"/>
  <c r="G21" i="17"/>
  <c r="F21" i="17"/>
  <c r="E21" i="17"/>
  <c r="D21" i="17"/>
  <c r="C21" i="17"/>
  <c r="B21" i="17"/>
  <c r="A21" i="17"/>
  <c r="I20" i="17"/>
  <c r="K20" i="17" s="1"/>
  <c r="H20" i="17"/>
  <c r="J20" i="17" s="1"/>
  <c r="L20" i="17" s="1"/>
  <c r="N20" i="17" s="1"/>
  <c r="M20" i="17" s="1"/>
  <c r="P20" i="17" s="1"/>
  <c r="G20" i="17"/>
  <c r="F20" i="17"/>
  <c r="E20" i="17"/>
  <c r="D20" i="17"/>
  <c r="C20" i="17"/>
  <c r="B20" i="17"/>
  <c r="A20" i="17"/>
  <c r="I19" i="17"/>
  <c r="K19" i="17" s="1"/>
  <c r="H19" i="17"/>
  <c r="J19" i="17" s="1"/>
  <c r="L19" i="17" s="1"/>
  <c r="N19" i="17" s="1"/>
  <c r="M19" i="17" s="1"/>
  <c r="P19" i="17" s="1"/>
  <c r="G19" i="17"/>
  <c r="F19" i="17"/>
  <c r="E19" i="17"/>
  <c r="D19" i="17"/>
  <c r="C19" i="17"/>
  <c r="B19" i="17"/>
  <c r="A19" i="17"/>
  <c r="I18" i="17"/>
  <c r="K18" i="17" s="1"/>
  <c r="H18" i="17"/>
  <c r="J18" i="17" s="1"/>
  <c r="L18" i="17" s="1"/>
  <c r="N18" i="17" s="1"/>
  <c r="M18" i="17" s="1"/>
  <c r="P18" i="17" s="1"/>
  <c r="G18" i="17"/>
  <c r="F18" i="17"/>
  <c r="E18" i="17"/>
  <c r="D18" i="17"/>
  <c r="C18" i="17"/>
  <c r="B18" i="17"/>
  <c r="A18" i="17"/>
  <c r="I17" i="17"/>
  <c r="K17" i="17" s="1"/>
  <c r="H17" i="17"/>
  <c r="J17" i="17" s="1"/>
  <c r="L17" i="17" s="1"/>
  <c r="N17" i="17" s="1"/>
  <c r="M17" i="17" s="1"/>
  <c r="P17" i="17" s="1"/>
  <c r="G17" i="17"/>
  <c r="F17" i="17"/>
  <c r="E17" i="17"/>
  <c r="D17" i="17"/>
  <c r="C17" i="17"/>
  <c r="B17" i="17"/>
  <c r="A17" i="17"/>
  <c r="I16" i="17"/>
  <c r="K16" i="17" s="1"/>
  <c r="H16" i="17"/>
  <c r="J16" i="17" s="1"/>
  <c r="L16" i="17" s="1"/>
  <c r="N16" i="17" s="1"/>
  <c r="M16" i="17" s="1"/>
  <c r="P16" i="17" s="1"/>
  <c r="G16" i="17"/>
  <c r="F16" i="17"/>
  <c r="E16" i="17"/>
  <c r="D16" i="17"/>
  <c r="C16" i="17"/>
  <c r="B16" i="17"/>
  <c r="A16" i="17"/>
  <c r="I15" i="17"/>
  <c r="K15" i="17" s="1"/>
  <c r="H15" i="17"/>
  <c r="J15" i="17" s="1"/>
  <c r="L15" i="17" s="1"/>
  <c r="N15" i="17" s="1"/>
  <c r="M15" i="17" s="1"/>
  <c r="P15" i="17" s="1"/>
  <c r="G15" i="17"/>
  <c r="F15" i="17"/>
  <c r="E15" i="17"/>
  <c r="D15" i="17"/>
  <c r="C15" i="17"/>
  <c r="B15" i="17"/>
  <c r="A15" i="17"/>
  <c r="I14" i="17"/>
  <c r="K14" i="17" s="1"/>
  <c r="H14" i="17"/>
  <c r="J14" i="17" s="1"/>
  <c r="L14" i="17" s="1"/>
  <c r="N14" i="17" s="1"/>
  <c r="M14" i="17" s="1"/>
  <c r="P14" i="17" s="1"/>
  <c r="G14" i="17"/>
  <c r="F14" i="17"/>
  <c r="E14" i="17"/>
  <c r="D14" i="17"/>
  <c r="C14" i="17"/>
  <c r="B14" i="17"/>
  <c r="A14" i="17"/>
  <c r="I13" i="17"/>
  <c r="K13" i="17" s="1"/>
  <c r="H13" i="17"/>
  <c r="J13" i="17" s="1"/>
  <c r="L13" i="17" s="1"/>
  <c r="N13" i="17" s="1"/>
  <c r="M13" i="17" s="1"/>
  <c r="P13" i="17" s="1"/>
  <c r="G13" i="17"/>
  <c r="F13" i="17"/>
  <c r="E13" i="17"/>
  <c r="D13" i="17"/>
  <c r="C13" i="17"/>
  <c r="B13" i="17"/>
  <c r="A13" i="17"/>
  <c r="I12" i="17"/>
  <c r="K12" i="17" s="1"/>
  <c r="H12" i="17"/>
  <c r="J12" i="17" s="1"/>
  <c r="L12" i="17" s="1"/>
  <c r="N12" i="17" s="1"/>
  <c r="M12" i="17" s="1"/>
  <c r="P12" i="17" s="1"/>
  <c r="G12" i="17"/>
  <c r="F12" i="17"/>
  <c r="E12" i="17"/>
  <c r="D12" i="17"/>
  <c r="C12" i="17"/>
  <c r="B12" i="17"/>
  <c r="A12" i="17"/>
  <c r="I11" i="17"/>
  <c r="K11" i="17" s="1"/>
  <c r="H11" i="17"/>
  <c r="J11" i="17" s="1"/>
  <c r="G11" i="17"/>
  <c r="F11" i="17"/>
  <c r="E11" i="17"/>
  <c r="D11" i="17"/>
  <c r="C11" i="17"/>
  <c r="B11" i="17"/>
  <c r="A11" i="17"/>
  <c r="I10" i="17"/>
  <c r="K10" i="17" s="1"/>
  <c r="H10" i="17"/>
  <c r="J10" i="17" s="1"/>
  <c r="G10" i="17"/>
  <c r="F10" i="17"/>
  <c r="E10" i="17"/>
  <c r="D10" i="17"/>
  <c r="C10" i="17"/>
  <c r="B10" i="17"/>
  <c r="A10" i="17"/>
  <c r="L9" i="17"/>
  <c r="N9" i="17" s="1"/>
  <c r="M9" i="17" s="1"/>
  <c r="P9" i="17" s="1"/>
  <c r="K9" i="17"/>
  <c r="J9" i="17"/>
  <c r="I9" i="17"/>
  <c r="H9" i="17"/>
  <c r="G9" i="17"/>
  <c r="F9" i="17"/>
  <c r="E9" i="17"/>
  <c r="D9" i="17"/>
  <c r="C9" i="17"/>
  <c r="B9" i="17"/>
  <c r="A9" i="17"/>
  <c r="B5" i="17"/>
  <c r="B4" i="17"/>
  <c r="I2" i="17"/>
  <c r="G2" i="17"/>
  <c r="F2" i="17"/>
  <c r="D2" i="17"/>
  <c r="C2" i="17"/>
  <c r="G1" i="17"/>
  <c r="F1" i="17"/>
  <c r="D1" i="17"/>
  <c r="C1" i="17"/>
  <c r="B1" i="17"/>
  <c r="AB12" i="7"/>
  <c r="AB11" i="7"/>
  <c r="AB10" i="7"/>
  <c r="AB9" i="7"/>
  <c r="AB8" i="7"/>
  <c r="AB7" i="7"/>
  <c r="AB6" i="7"/>
  <c r="AB5" i="7"/>
  <c r="AB4" i="7"/>
  <c r="AB3" i="7"/>
  <c r="L11" i="17" l="1"/>
  <c r="N11" i="17" s="1"/>
  <c r="M11" i="17" s="1"/>
  <c r="P11" i="17" s="1"/>
  <c r="L10" i="5"/>
  <c r="N10" i="5" s="1"/>
  <c r="M10" i="5" s="1"/>
  <c r="P10" i="5" s="1"/>
  <c r="L10" i="17"/>
  <c r="N10" i="17" s="1"/>
  <c r="M10" i="17" s="1"/>
  <c r="P10" i="17" s="1"/>
</calcChain>
</file>

<file path=xl/sharedStrings.xml><?xml version="1.0" encoding="utf-8"?>
<sst xmlns="http://schemas.openxmlformats.org/spreadsheetml/2006/main" count="4950" uniqueCount="588">
  <si>
    <t>Al</t>
  </si>
  <si>
    <t>ENTIDAD:</t>
  </si>
  <si>
    <t>PROCESO:</t>
  </si>
  <si>
    <t>Impacto</t>
  </si>
  <si>
    <t>CALIFICACIÓN RIESGO INHERENTE</t>
  </si>
  <si>
    <t>CALIFICACIÓN RIESGO RESIDUAL</t>
  </si>
  <si>
    <t>Plan de Acción</t>
  </si>
  <si>
    <t>Seguimientos por parte del Líder del Proceso</t>
  </si>
  <si>
    <t>No. DEL RIESGO</t>
  </si>
  <si>
    <t>RIESGO</t>
  </si>
  <si>
    <t>% Probabilidad Inherente</t>
  </si>
  <si>
    <t>% Impacto Inherente</t>
  </si>
  <si>
    <t>PROBABILIDAD</t>
  </si>
  <si>
    <t>IMPACTO</t>
  </si>
  <si>
    <t>SEVERIDAD (NIVEL DE RIESGO)</t>
  </si>
  <si>
    <t>% Probabilidad Residual</t>
  </si>
  <si>
    <t>% Impacto Residual</t>
  </si>
  <si>
    <t>¿Requiere Plan de Acción?</t>
  </si>
  <si>
    <t>Tratamiento</t>
  </si>
  <si>
    <t xml:space="preserve">Determine el tratamiento a seguir 
</t>
  </si>
  <si>
    <t>Definición del Tratamiento</t>
  </si>
  <si>
    <t>Descripción de la Acción, basado en el análisis de causas</t>
  </si>
  <si>
    <t>Responsable 
(Cargo)</t>
  </si>
  <si>
    <t>Fecha de Inicio</t>
  </si>
  <si>
    <t>Fecha de Finalización</t>
  </si>
  <si>
    <t>Seguimiento 1 (Fecha y avance)</t>
  </si>
  <si>
    <t>Seguimiento 2 (Fecha y avance)</t>
  </si>
  <si>
    <t>Seguimiento 3 ... (Fecha y avance)</t>
  </si>
  <si>
    <t>Verificación por parte de segunda línea de defensa o quien haga sus veces 
(Fecha y Descripción)</t>
  </si>
  <si>
    <t>Verificación por parte de la Oficina de Control Interno o quien haga sus veces 
(Fecha y Descripción)</t>
  </si>
  <si>
    <t>Estado</t>
  </si>
  <si>
    <t>Leve</t>
  </si>
  <si>
    <t>Menor</t>
  </si>
  <si>
    <t>Moderado</t>
  </si>
  <si>
    <t>Mayor</t>
  </si>
  <si>
    <t>Catastrófico</t>
  </si>
  <si>
    <t>Reducir_Mitigar</t>
  </si>
  <si>
    <t>Se programaron y notificaron  42 visita de manera anticipada al prestador , seguidamente a la comision tecnica a fin de evitar la filtracion de informacion sobre el desarrollo de la visita.</t>
  </si>
  <si>
    <t>Profesional Especializado lider del componente</t>
  </si>
  <si>
    <t>1 de enero de 2025</t>
  </si>
  <si>
    <t>31 de diciembre de 2025</t>
  </si>
  <si>
    <t>30 abril de 2025
100% de cumplimiento de acuerdo a lo programado</t>
  </si>
  <si>
    <t>8 de sept de 2025
100% de cumplimiento de acuerdo a lo programado</t>
  </si>
  <si>
    <t>En proceso</t>
  </si>
  <si>
    <t>Probabilidad</t>
  </si>
  <si>
    <t>Muy Alta</t>
  </si>
  <si>
    <t>Alto</t>
  </si>
  <si>
    <t>Extremo</t>
  </si>
  <si>
    <t>De las 42 visitas realizadas en este periodo, se realizó Informe Técnico de la visita en el cual se incluye todo el material fotográfico, así como las evidencias de las Acta de Apertura y cierre de vista firmadas por el Representante legal de la institución como la comisión técnica. Estos documentos reposan en los archivos de la DIVC. </t>
  </si>
  <si>
    <t>Alta</t>
  </si>
  <si>
    <t>87 Actos administrativos proyectados por el equipo jurídico en el marco de las diferentes etapas procesales correspondientes a los procesos administrativos sancionatorios cuentan con los vistos buenos del director técnico, jefe Oficina Jurídica y secretario de salud, verificando que esta actuación concuerde con los resultados plasmados en los informes técnico que hacen parte integral de expediente.</t>
  </si>
  <si>
    <t>Director Tecnico IVC</t>
  </si>
  <si>
    <t>Media</t>
  </si>
  <si>
    <t>87 Actos administrativos proyectados por el equipo jurídico en el marco de las diferentes etapas procesales correspondientes a los procesos administrativos sancionatorios fueron revisados y aprobados por el director técnico, jefe Oficina Jurídica y secretario de salud, verificando que esta actuación concuerde con los  estipulado en el procedimiento  institucional en cuenta a la graduación de la sanciona impuesta.</t>
  </si>
  <si>
    <t>Baja</t>
  </si>
  <si>
    <t>Bajo</t>
  </si>
  <si>
    <t xml:space="preserve">Desarrollo actividades 1, 2 y 3 para reducir riesgo. Actividad 2  es nueva y se presentará evidencia el ultimo cuatrimestre del año. </t>
  </si>
  <si>
    <t xml:space="preserve">Director de aseguramieto y prestacion </t>
  </si>
  <si>
    <t xml:space="preserve">30/04/2025. Se anexaron los soportes respectivos de las actividades de la matriz de riegos de corrupción antigua. </t>
  </si>
  <si>
    <t>30/08/2025                        envio evidencias actividades 1 y 3. La 2 es nueva</t>
  </si>
  <si>
    <t>Muy Baja</t>
  </si>
  <si>
    <t xml:space="preserve">Desarrollo actividades 1 y 2 para reducirt el riesgo. Como el riesgo es nuevo,  se presentaran evidencias el ultimo cuatrimestre del año. </t>
  </si>
  <si>
    <t>1 de septiembre   de 2025</t>
  </si>
  <si>
    <t xml:space="preserve">No aplica riesgo nuevo </t>
  </si>
  <si>
    <t xml:space="preserve">Desarrollo actividades 1, 2 y 3 para reducir el riesgo. Actividad 3 es nueva, se presentará evidencia en el ultimo cuatrimestre de 2025. Se anexan evidencias actividad 1 y 2. </t>
  </si>
  <si>
    <t>Profesional Universitario Código 219 Grado 03-Lider de Talento Humano</t>
  </si>
  <si>
    <t xml:space="preserve">30/04/2025:               Durante el primer cuatrimestre del 2025, no se presentaron evidencias </t>
  </si>
  <si>
    <t xml:space="preserve">30/08/2025.. Se anexan evidencias de las actividades 1 y 2. La 3 es nueva no se presenta anexo.  </t>
  </si>
  <si>
    <t>NIVELES DE RIESGO</t>
  </si>
  <si>
    <t>Reducir_mitigar_Transferir_Evitar</t>
  </si>
  <si>
    <t xml:space="preserve">Desarrollo actividades 1, 2 y 3 para reducir el riesgo. Actividad 3 es nueva, se presentará evidencia en el ultimo cuatrimestre de 2025. </t>
  </si>
  <si>
    <t xml:space="preserve">30/04/2025:                                     Durante el primer cuatrimestre del 2025, no se presentaron evidencias </t>
  </si>
  <si>
    <t xml:space="preserve">30/08/2025.. Se anexan evidencias de la actividad 2. La 3 es nueva no se presenta anexo.   De la actividad 1 se recibio evidencia en el periodo de medicion pero consideramos debe ser mejorada con archivos ejemplo, </t>
  </si>
  <si>
    <t>Requiere Plan de Acción</t>
  </si>
  <si>
    <t>Redicir_Transferir</t>
  </si>
  <si>
    <t>Desarrollo actividades 1, 2 y 3 para reducir el riesgo. Actividad 3 es nueva, se presentará evidencia en el ultimo cuatrimestre de 2025. Se anexan evidencias xxx</t>
  </si>
  <si>
    <t>Director administrativo y financiero</t>
  </si>
  <si>
    <t>30/04/2025: Se presentaron soportes primera mesa de trabajo segun Circular conjunta 030, vigencia 2025</t>
  </si>
  <si>
    <t>Realizar las tres actividades para con el fin de controlar el riesgo. Las actividades 2 y 3 son nuevas y se presentarán las evidencias durante el último cuatrimestre</t>
  </si>
  <si>
    <t xml:space="preserve">30/04/2025                 Se enviaron las evidencias respectivas de la actividad 1 vigente en la matriz antigua. Se anexaron 9 actas de asistencia tecnica. </t>
  </si>
  <si>
    <t>30/08/2025   Se envían las evidencias respectivas de la actividad uno (1).  Para las evidencias de la actividades 2 y 3 como son nuevas, se enviarán en el último cuatrimestre</t>
  </si>
  <si>
    <t>Evitar</t>
  </si>
  <si>
    <t xml:space="preserve">Realizar las 3 actividades para controlar el riesgo. 2 y 3 son nuevas, tendran el control el ultimo cuatrimestre. </t>
  </si>
  <si>
    <t>PE Lider del proceso</t>
  </si>
  <si>
    <t xml:space="preserve">Se enviaron las evidencias respectivas de la actividad 1 vigente en la matriz antigua. Se anexaron Proyeccion y Elaboracion de Conceptos Sanitarios-Se envian capturas de correos de solictud </t>
  </si>
  <si>
    <t>Aceptar</t>
  </si>
  <si>
    <t>No requiere Plan de Acción</t>
  </si>
  <si>
    <t xml:space="preserve">Realizar las 4 actividades para controlar el riesgo. 2 y 3 son nuevas, tendran el control el ultimo cuatrimestre. </t>
  </si>
  <si>
    <t>Profesional responsable procedimiento</t>
  </si>
  <si>
    <t>30/04/2025                 Se enviaron las evidencias respectivas de la actividad 1.</t>
  </si>
  <si>
    <t xml:space="preserve">30/08/2025   Se envían las evidencias respectivas de la actividad 3 y 4.  No se recibieron evidencias para las actividades 1 y 2 en este periodo de medición. </t>
  </si>
  <si>
    <t>MAPA DE RIESGOS</t>
  </si>
  <si>
    <t>CÓDIGO:</t>
  </si>
  <si>
    <t>Elaboración o Actualización:</t>
  </si>
  <si>
    <t>Elaboracion</t>
  </si>
  <si>
    <t>VERSIÓN:</t>
  </si>
  <si>
    <t>01</t>
  </si>
  <si>
    <t>Vigencia del:</t>
  </si>
  <si>
    <t>Segundo cuatrimestre 2025</t>
  </si>
  <si>
    <t/>
  </si>
  <si>
    <t>GESTION SALUD</t>
  </si>
  <si>
    <t>R1</t>
  </si>
  <si>
    <t>Posibilidad de pérdida reputacional por filtración indebida de  información, comunicación, datos, registros y cualquier tipo de información documental física o electrónica a un tercero que afecte el desarrollo adecuado de la visita de  Verificación de Condiciones Mínimas de Habilitación. Debido a  presiones internas o externas, con el propósito de otorgar beneficios indebidos a terceros, comprometiendo la transparencia, objetividad y legalidad del proceso.</t>
  </si>
  <si>
    <t>R2</t>
  </si>
  <si>
    <t>Posibilidad de pérdida reputacional por posible manipulación de los resultados derivados de las visitas de Inspección, Vigilancia y Control (IVC) debido a  presiones internas o externas, ofrecimiento de dádivas o beneficios indebidos, con el propósito de favorecer intereses particulares de terceros, comprometiendo la integridad, objetividad y legalidad del proceso evaluativo</t>
  </si>
  <si>
    <t>R3</t>
  </si>
  <si>
    <t>Posibilidad de pérdida reputacional por  modificar, alterar o distorsionar la estructura, contenido o decisiones contenidas en los actos administrativos emitidos en el marco del Proceso Administrativo Sancionatorio adelantado por la Secretaría de Salud Departamental,  debido a coerción, presión indebida o influencia externa/interna con el fin de favorecer intereses particulares, comprometiendo la legalidad, imparcialidad y transparencia del procedimiento.</t>
  </si>
  <si>
    <t>R4</t>
  </si>
  <si>
    <t>Posibilidad  de efecto dañoso sobre el interes patrimonial por posible manipulación de los resultados de los procesos administrativos sancionatorios  Debido a  presiones internas o externas, con el propósito de otorgar beneficios indebidos a terceros, comprometiendo la transparencia, objetividad y legalidad del proceso</t>
  </si>
  <si>
    <t>R5</t>
  </si>
  <si>
    <t>Posibilidad de pérdida económica y reputacional por auditar la facturación por prestación de servicios de IPS sin tener en cuenta tiempos de radicación, número de radicación y normatividad vigente  a causa de recibir o solicitar dádivas o beneficio a nombre propio o de tercero por falta de adherencia al Codigo de etica y buen gobierno y manejo de conflicto de intereses de la Gobernación de Bolivar.</t>
  </si>
  <si>
    <t>R6</t>
  </si>
  <si>
    <t>Posibilidad de pérdida reputacional por gestionar convenios monopolicos de subsidio a la oferta a causa de recibir o solicitar dádivas o beneficio a nombre propio o de terceros por falta de adherencia al Codigo de etica y buen gobierno y manejo de conflicto de intereses de la Gobernación de Bolivar.</t>
  </si>
  <si>
    <t>R7</t>
  </si>
  <si>
    <t>Posibilidad de pérdida económica y reputacional por expedir certificados de tiempos laborados o de actos administrativos adulterados para beneficiar a un tercero a causa de aceptar, recibir o solicitar dádivas, donaciones en dinero o en especie o beneficios a nombre propio o de terceros por falta de adherencia al "Código de Ética Buen Gobierno y Manejo de Conflicto de Intereses" de la Gobernación de Bolivar.</t>
  </si>
  <si>
    <t>R8</t>
  </si>
  <si>
    <t>Posibilidad de pérdida económica y reputacional por realizar liquidaciones de sueldos, vacaciones, retroactividad o prestaciones sociales incluyendo factores salariales que no correspondan al funcionario o exfuncionario  a causa de recibir presiones internas o externas, aceptar, recibir o solicitar dádivas, donaciones en dinero o en especie o beneficios a nombre propio o de terceros por falta de adherencia al "Código de Ética Buen Gobierno y Manejo de Conflicto de Intereses" de la Gobernación de Bolivar.</t>
  </si>
  <si>
    <t>R9</t>
  </si>
  <si>
    <t>Posibilidad de pérdida reputacional por agilizar o demorar  el proceso administrativo de pagos a favor de instituciones prestadoras de servicios de salud sobre facturas con auditorías a causa de aceptar, recibir o solicitar dádivas, donaciones en dinero o en especie o beneficios a nombre propio o de terceros por falta de adherencia al "Código de Ética Buen Gobierno y Manejo de Conflicto de Intereses" de la Gobernación de Bolivar.</t>
  </si>
  <si>
    <t>R10</t>
  </si>
  <si>
    <t>Posibilidad de pérdida reputacional Por omitir los lineamientos o requisitos en la ejecución  del Plan de Intervenciones Colectivas - PIC, realizados por la Secretaría de Salud Departamental de Bolívar  a causa de  recibir o aceptar presiones internas o externas, por falta de adherencia al código de ética y buen gobierno y manejo de conflictos de intereses de la entidad.</t>
  </si>
  <si>
    <t>R11</t>
  </si>
  <si>
    <t>Posibilidad de pérdida reputacional por emitir conceptos sanitarios de certificación sin el cumplimiento técnico legal requerido, o para agilizar la expedición de dicho certificado por recibir o aceptar presiones internas o externas, dádivas, favores o beneficios debido a la falta de adherencia al Codigo de etica y buen gobierno y manejo de conflicto de interes la Gobernación de Bolivar</t>
  </si>
  <si>
    <t>R12</t>
  </si>
  <si>
    <t xml:space="preserve">Posibilidad de pérdida reputacional por expedición de resoluciones de licencias de seguridad y salud en el trabajo sin el cumplimiento técnico legal requerido, o para agilizar la expedición de dicho certificado a causa de recibir o aceptar presiones internas o externas, dádivas, favores o beneficios debido a la falta de adherencia al Codigo de etica y buen gobierno y manejo de conflicto de interes la Gobernación de Bolivar </t>
  </si>
  <si>
    <t>R13</t>
  </si>
  <si>
    <t xml:space="preserve">  </t>
  </si>
  <si>
    <t>R14</t>
  </si>
  <si>
    <t>R15</t>
  </si>
  <si>
    <t>R16</t>
  </si>
  <si>
    <t>R17</t>
  </si>
  <si>
    <t>R18</t>
  </si>
  <si>
    <t>R19</t>
  </si>
  <si>
    <t>R20</t>
  </si>
  <si>
    <t>Capacitar a los funcionarios y contratistas en el manejo del Sistema de Información y Gestión para la Gobernabilidad Democrática -SIGOB, u otros canales de respuesta.</t>
  </si>
  <si>
    <t>secretario</t>
  </si>
  <si>
    <t xml:space="preserve">Socializar la ruta de accion de cada proceso, para el correcto funCionamiento de la dependencia.  </t>
  </si>
  <si>
    <t>09/15/25</t>
  </si>
  <si>
    <t>11/28/25</t>
  </si>
  <si>
    <t xml:space="preserve">Establecer responsables que determinen al funcionario mas idoneo para darle respuesta a las peticiones que lleguen a la dependencia. . </t>
  </si>
  <si>
    <t>12/23/25</t>
  </si>
  <si>
    <t xml:space="preserve">Socializar con los funcionarios de manera oportuna sobre todas las actividades y/o proyectos realizadas o en curso.. . </t>
  </si>
  <si>
    <t>12/29/25</t>
  </si>
  <si>
    <t xml:space="preserve">Impartir la instrucción de la utilizacion obligatoria del correo institucional creado para cada funcionario.. . </t>
  </si>
  <si>
    <t xml:space="preserve">Realizar reuniones periodicas que permitan redireccionar caulquier error.. . </t>
  </si>
  <si>
    <t>Formar un equipo líder con profesionales de apoyo para la formulación de proyectos.</t>
  </si>
  <si>
    <t>director</t>
  </si>
  <si>
    <t>Realizar capacitaciones e inducciones a todo el personal vinculado en el área de energías renovables.</t>
  </si>
  <si>
    <t xml:space="preserve">revisar informes de actividades y documentos adicionales de los contratistas </t>
  </si>
  <si>
    <t>09/30/25</t>
  </si>
  <si>
    <t>12/30/25</t>
  </si>
  <si>
    <t>supervision de informes y actas contractuales</t>
  </si>
  <si>
    <t>Recopilar la información, organizarla y digitalizarla</t>
  </si>
  <si>
    <t>GOBERNACION DE BOLIVAR</t>
  </si>
  <si>
    <t>SECRETARIA D EMINAS Y ENERGIAS</t>
  </si>
  <si>
    <t>Posibilidad de pérdida reputacional por falta de capacitaciones al personal contratado en sigob y/o canales de respuesta debido a  personal no capacitado en sigob y /o canales de respuestas</t>
  </si>
  <si>
    <t>Posibilidad de pérdida reputacional por falta de formacion al personal en una ruta clara del debido proceso de los proyectos que se formulan, presentan, ejecutan y supervidan debido a personal contratista sin claridad en la ruta de accion para los procesos que se adelantan en la secretaria</t>
  </si>
  <si>
    <t>Posibilidad de pérdida reputacional por falta de socialiacion en las peticiones que realizan otras dependencias debido a demoras en dar respuesta  a los requerimientos que hacen otras dependencias</t>
  </si>
  <si>
    <t>Posibilidad de pérdida reputacional por falta de socializacion interna de los eventos o actividades realizadas por la dependencia debido a que el personal contratista no esta informado de las actividades y no puede dar informacion al publico de las actividades realizadas</t>
  </si>
  <si>
    <t>Posibilidad de pérdida reputacional por retrazos o malos entendidos en la recepcion y/o entrega de la informacion debido a la falta de uso de los correos institucionales por parte de los funcionarios</t>
  </si>
  <si>
    <t>Posibilidad de pérdida reputacional por falta de seguimiento periodico a los procesos a cargo de los funcionarios debido a los tiempos entre las reuniones son muy distantes, los procesos y procedimientos pueden tomar otras direcciones</t>
  </si>
  <si>
    <t>Posibilidad de pérdida económica y reputacional por falta de personal 100% capacitado en las siguientes plataformas: MGA, PIIP,GESPROY 3,0 a causa de personal idoneo en conocimientos de energias renovables para la formulacion e iniciativas de desarrollo en fomento de nuevas fuentes de energias</t>
  </si>
  <si>
    <t>Posibilidad de pérdida reputacional por falta de programas de capacitacion en el proceso de las energias renovables debido a la poca articulacion y compromiso por parte del equipo de trabajo de las energias renovables para el seguimiento oprtuno de todos los programas y proyectos.</t>
  </si>
  <si>
    <t>Posibilidad  de efecto dañoso sobre el interes patrimonial por pagos efectuados a los contratistas debido a la aporbacion de pagos por bienes y servicios que no cumplen con las condiciones de caidad</t>
  </si>
  <si>
    <t>Posibilidad  de efecto dañoso sobre bienes de uso público por errores o impresiones en las actas de recibo parcial o final a causa de firmas de actas contractuales de recibo parcial o final sin supervision.</t>
  </si>
  <si>
    <t>Posibilidad de pérdida reputacional por falta de documentacion impresa y digitalizada a causa de  mala gestion documental y archistica</t>
  </si>
  <si>
    <t>Elaborar procedimiento de participacion con criterios claros de quien participa en la asamblea de juventudes</t>
  </si>
  <si>
    <t>Directora de Juventudes</t>
  </si>
  <si>
    <t>Realizar seguimiento periodico al plan de accion de la Mesa Intersectorial para la Politica Publica de juventudes ademas de Elaborar oficios  dirigidos a las dependencia  sobre la importancia de  cumplir con sus actividades en el plan de accion y d eigual manera cargarlas al drive de seguimiento</t>
  </si>
  <si>
    <t>Realizar la planificacion en torno a presentacion del proyecto de asignacion presupuestal, solicitud de  CDP y /o gestion de seguimiento contractual ante la secretaria general</t>
  </si>
  <si>
    <t>Coordinar la divulgacion de informacion de procesos con los requisitos para los beneficiarios</t>
  </si>
  <si>
    <t>Directora de inclusion</t>
  </si>
  <si>
    <t>Organizar cronograma de actividades con la informacion de los beneficiarios</t>
  </si>
  <si>
    <t>Planificar convocatoria de manera anticipada a traves de diversos mecanismos de comunicacion</t>
  </si>
  <si>
    <t>Directora de Inclusion</t>
  </si>
  <si>
    <t>Coordinar con entidades publicas y privadas el desarrollo de acciones afirmativas</t>
  </si>
  <si>
    <t>Elaborar  cronograma mensual para priorizar necesidades de los municipios</t>
  </si>
  <si>
    <t>implementar un procedimiento estandarizado  de verificación de requisitos para los y las aspirantes a las diferentes convoctorias a traves de listas de chequeo que validen la veracidad y el cumplimiento de la información requerida.</t>
  </si>
  <si>
    <t xml:space="preserve">Directora de DD.HH </t>
  </si>
  <si>
    <t xml:space="preserve">Realizar controles del manejo de la informacion solicitada y verificacion de los solicitantes </t>
  </si>
  <si>
    <t>Posibilidad de pérdida reputacional por falta de criterio claro para la eleccion de los participantes en la asamblea de juventudes Debido a no contar con procedimiento sobre quien puede acceder a estos espacio</t>
  </si>
  <si>
    <t xml:space="preserve">Posibilidad de pérdida reputacional Por falta de cumplimiento del plan de accion de la Mesa Intersectorial para la politica publica de juventudes Debido a que los responsables de las entidades que participan de la mesa no cumplan con los objetivos propuestos </t>
  </si>
  <si>
    <t>Posibilidad de pérdida reputacional Por falta de asignacion de recursos segun lo dicta la ordenanza 386 de 2024 a el presupuesto anual de la secretaria de igualdad para la celebracion de la semana de la juventud de Bolívar. Debido a indebida planificacion en torno a presentacion del proyecto de asignacion presupuestal, solicitud de  CDP y /o gestion de seguimiento contractual ante la secretaria general</t>
  </si>
  <si>
    <t>Posibilidad de pérdida reputacional Por falta de recursos para garantizar  la movilidad de los consejeros departamentales a su posesion  Debido a indebida planificacion en torno a presentacion del proyecto de asignacion presupuestal, solicitud de  CDP y /o gestion de seguimiento contractual ante la secretaria general</t>
  </si>
  <si>
    <t>Posibilidad de pérdida reputacional Por falta de recursos para garantizar  la movilidad de los consejeros departamentales para asistir a los consejos de gobiernos programados Debido a indebida planificacion en torno a presentacion del proyecto de asignacion presupuestal, solicitud de  CDP y /o gestion de seguimiento contractual ante la secretaria general</t>
  </si>
  <si>
    <t>Posibilidad de pérdida reputacional Por favorecimiento a beneficiarios sin el cumplimiento de requisitos  Debido a no informar de manera transparente y equitativa a  los posibles beneficiarios</t>
  </si>
  <si>
    <t>Posibilidad de pérdida reputacional Por no ejecucion total de proyectos Debido a la no realizacion de las actividades asignadas</t>
  </si>
  <si>
    <t>Posibilidad de pérdida reputacional Por no articulacion con actores que aporten a el cumplimiento de la Politica Publica de Diversidad sexual y Genero Debido a no realizar una correcta convocatoria a los participantes</t>
  </si>
  <si>
    <t xml:space="preserve">Posibilidad de pérdida reputacional Por no implementacion de programas, estrategias y actividades que prevengan la discriminacion de las personas con OSIGD Debido al poco talento humano asignado para abordar los diferentes municipios del departamento </t>
  </si>
  <si>
    <t>R 10</t>
  </si>
  <si>
    <t>Posibilidad de perdida reputacional Por no brindar asistencias tecnicas para la implementacion de mesas tecnicas municipales, debido a deficiencias en la planificacion.</t>
  </si>
  <si>
    <t xml:space="preserve">Posibilidad de pérdida reputacional Por falta de verificacion o control de cumplimiento de los requisitos establecidos A causa de la ausencia de procedimientos claros y estandarizados para validar la informacion de los beneficiarios </t>
  </si>
  <si>
    <t>Posibilidad de pérdida reputacional Por el inadecuado manejo o custodia de la informacion  confidencial   por parte de los funcionarios  debido a la ausencia de mecanismos efectivos de seguimiento y  supervicion   frente a los solicitantes descitos en la ley segun  ley 1712 del 2014 A causa del desconocimiento  y no apicacion del decreto de manejo de la informacion 815 / 2018</t>
  </si>
  <si>
    <t>MAPA RIESGOS DE CORRUPCIÓN 2023
Secretaría de Educación</t>
  </si>
  <si>
    <t>Procesos</t>
  </si>
  <si>
    <t xml:space="preserve">N </t>
  </si>
  <si>
    <t>Riesgo</t>
  </si>
  <si>
    <t xml:space="preserve">Clasificacion </t>
  </si>
  <si>
    <t>Causas</t>
  </si>
  <si>
    <t>impacto</t>
  </si>
  <si>
    <t>Riesgo Residual</t>
  </si>
  <si>
    <t>Opción Manejo</t>
  </si>
  <si>
    <t xml:space="preserve">Actividad de Control </t>
  </si>
  <si>
    <t xml:space="preserve">Soporte </t>
  </si>
  <si>
    <t>Responsable</t>
  </si>
  <si>
    <t xml:space="preserve">Tiempo </t>
  </si>
  <si>
    <t>Indicador</t>
  </si>
  <si>
    <t>AVANCE</t>
  </si>
  <si>
    <t>ACTIVIDADES REALIZADAS</t>
  </si>
  <si>
    <t>MEDICION CORTE AGOSTO 2025</t>
  </si>
  <si>
    <t>EVIDENCIA</t>
  </si>
  <si>
    <t>Gestión de estrategica</t>
  </si>
  <si>
    <t>Administración del sistema de gestión de la calidad</t>
  </si>
  <si>
    <t>Gestión de la Tecnologia informatica</t>
  </si>
  <si>
    <t>Planta establecimientos educativos</t>
  </si>
  <si>
    <t xml:space="preserve">Gestión administrativa de bienes y servicios </t>
  </si>
  <si>
    <t>Gestión de programas y proyectos</t>
  </si>
  <si>
    <t>Gestión de la inspección y vigilancia</t>
  </si>
  <si>
    <t xml:space="preserve">Gestión de la calidad del servicio educativo </t>
  </si>
  <si>
    <t>Gestión de la cobertura educativa</t>
  </si>
  <si>
    <t>Gestión Financiera</t>
  </si>
  <si>
    <t xml:space="preserve">Atención al ciudadano </t>
  </si>
  <si>
    <t>Gestión de asuntos legales y publicos</t>
  </si>
  <si>
    <t>Ingreso de novedades sin el debido soporte y de manera extemporanea, con el fin de brindar beneficios a un funcionario</t>
  </si>
  <si>
    <t>Corrupción</t>
  </si>
  <si>
    <t>1) No ingreso de las novedades de embargos dentro del cronograma de nomina establecido y la no verificacion de  la Documentación 2) Ingreso de las novedades reportadas por la Direccion de Planta sin el debido soporte o ingreso extemporaneo de las novedades 3) Ingreso de la noevedad sin el acto administrativo de vacciones o sin el cumplimiento de los requisitos.</t>
  </si>
  <si>
    <t>Casi Seguro</t>
  </si>
  <si>
    <t>Reducir</t>
  </si>
  <si>
    <t>1) Verificar la firma electronica del desembargo  en caso de que el soporte no provenga del correo elctronico del juzgado 2) Ingresar todas las novedades  recibidas por el sistema de transparencia documental y Direccion de Planta 3) Revisar la autorización para el tramite de vacaciones y verificacion en el sistema del no disfrute, ni compensacion, ni pago realizado al funcionario por este concepto.</t>
  </si>
  <si>
    <t>Formato de control de indicador de embargos</t>
  </si>
  <si>
    <t>Dirección de Planta</t>
  </si>
  <si>
    <t>Mensual</t>
  </si>
  <si>
    <t>Numero de Novedades ingresadas / Numero novedades Radicadas</t>
  </si>
  <si>
    <r>
      <rPr>
        <b/>
        <sz val="10"/>
        <color indexed="8"/>
        <rFont val="Verdana"/>
        <family val="2"/>
      </rPr>
      <t>Actividad 1</t>
    </r>
    <r>
      <rPr>
        <sz val="10"/>
        <color indexed="8"/>
        <rFont val="Verdana"/>
        <family val="2"/>
      </rPr>
      <t xml:space="preserve">: Verificar los documentos recibidos para ingresar las novedades de embargos  </t>
    </r>
    <r>
      <rPr>
        <b/>
        <sz val="10"/>
        <color indexed="8"/>
        <rFont val="Verdana"/>
        <family val="2"/>
      </rPr>
      <t>Actividad 2:</t>
    </r>
    <r>
      <rPr>
        <sz val="10"/>
        <color indexed="8"/>
        <rFont val="Verdana"/>
        <family val="2"/>
      </rPr>
      <t xml:space="preserve"> Realizar un control en el ingreso de novedades denominadas "</t>
    </r>
    <r>
      <rPr>
        <b/>
        <i/>
        <sz val="10"/>
        <color indexed="8"/>
        <rFont val="Verdana"/>
        <family val="2"/>
      </rPr>
      <t>Dejados de Paga</t>
    </r>
    <r>
      <rPr>
        <i/>
        <sz val="10"/>
        <color indexed="8"/>
        <rFont val="Verdana"/>
        <family val="2"/>
      </rPr>
      <t>r",</t>
    </r>
    <r>
      <rPr>
        <sz val="10"/>
        <color indexed="8"/>
        <rFont val="Verdana"/>
        <family val="2"/>
      </rPr>
      <t xml:space="preserve"> se ingresan al sistema Humano, previamente autorizadas por el Director Administrativo de Planta de Establecimientos Educativos. </t>
    </r>
    <r>
      <rPr>
        <b/>
        <sz val="10"/>
        <color indexed="8"/>
        <rFont val="Verdana"/>
        <family val="2"/>
      </rPr>
      <t xml:space="preserve">Actividad 3: </t>
    </r>
    <r>
      <rPr>
        <sz val="10"/>
        <color indexed="8"/>
        <rFont val="Verdana"/>
        <family val="2"/>
      </rPr>
      <t>Elaborar la resolucion de vacaciones con la autorizacion jefe inmediato y soporte de certificacion de no disfrute de vaciones evidenciadas en el sistema humano.</t>
    </r>
  </si>
  <si>
    <t>https://bolivargovco-my.sharepoint.com/:f:/g/personal/creyes_bolivar_gov_co/EvOM34p_6PFJqO_7rMkfKSMBtlsYAiCOrpWnUSrvnlCkBQ?e=rxEFyu</t>
  </si>
  <si>
    <t>Ingreso irregular de las novedades de Horas Extras, con el fin de favorecer a un funcionario.</t>
  </si>
  <si>
    <t>Ingresar la novedad sin el debido soporte y revisión por parte del funcionario responsable.</t>
  </si>
  <si>
    <t>Posible</t>
  </si>
  <si>
    <t>Revision en el momento de ingresar la novedad de Horas Extras registrada en el archivo de   recibido por parte de la Direccion de Calidad y notificar a los responsables de la informacion, en caso de detectar inconsistencias.</t>
  </si>
  <si>
    <t>Formato de control de indicador de horas extra.</t>
  </si>
  <si>
    <t>Numero de novedades ingresadas/numero de novedades radicadas</t>
  </si>
  <si>
    <r>
      <rPr>
        <b/>
        <sz val="10"/>
        <color indexed="8"/>
        <rFont val="Verdana"/>
        <family val="2"/>
      </rPr>
      <t>Actividad 1</t>
    </r>
    <r>
      <rPr>
        <sz val="10"/>
        <color indexed="8"/>
        <rFont val="Verdana"/>
        <family val="2"/>
      </rPr>
      <t>: Realizar el cargue del archivo de la novedad de horas extras.</t>
    </r>
  </si>
  <si>
    <t>https://bolivargovco-my.sharepoint.com/:f:/g/personal/creyes_bolivar_gov_co/Eut89azffYlLkTIHDI064Z0BN6QHR00NUTsCytTo-MSnFA?e=dHWxDF</t>
  </si>
  <si>
    <t>Realizar procedimientos de carrera docente (Ascenso, reubicacion o mejoramiento salarial), sin el cumplinmiento de los requisitos por norma.</t>
  </si>
  <si>
    <t>Falta de ética en los  funcionarios encargados del ingreso de la información en el Sistema de Información.</t>
  </si>
  <si>
    <t>Diligenciamiento de lista de chequeo de tramites para la asignacion de grado en el escalafon docente por nombramiento, ascenso, reubicacion, mejoramiento salarial o inscripcion en el escalafon</t>
  </si>
  <si>
    <t>Formato lista de chequeo de tramite.</t>
  </si>
  <si>
    <t>Cuatrimestral</t>
  </si>
  <si>
    <t xml:space="preserve">Registros diligenciadosde  / Solicitudes recibidas </t>
  </si>
  <si>
    <t>Se diligenciaron los formatos para todas las solicitudes realizadas entre enero y abril de 2024</t>
  </si>
  <si>
    <t>https://bolivargovco-my.sharepoint.com/:f:/g/personal/creyes_bolivar_gov_co/EjwfDn6O6FBBu2_EdZVj_roBMOJD7u_QP48_GdrDqWygbg?e=Z7a1G6</t>
  </si>
  <si>
    <t>Funcionarios de la secretaria de educación podrian cobrar por tramites administrativos comunes de la planta de personal.</t>
  </si>
  <si>
    <t>Desconocimiento de los tramites administrativos comunes</t>
  </si>
  <si>
    <t>Capacitaciones en tramites administrativos comunes incluyendo código de integridad y sentido del servicio público. Meta: 1711</t>
  </si>
  <si>
    <t>Listados de convocatorias a jornadas de inducción.</t>
  </si>
  <si>
    <t>Semestral</t>
  </si>
  <si>
    <t xml:space="preserve">Numero de personas convocadas / Numero de personas programadas </t>
  </si>
  <si>
    <t>https://bolivargovco-my.sharepoint.com/:f:/g/personal/creyes_bolivar_gov_co/Ep_TbiIpp-xPmBRuIXPyrNoBFELhOpuGyksJbH05K4fV4w?e=vudP1Z</t>
  </si>
  <si>
    <t>Recibir dádivas para proveer empleos vacantes en la planta de personal con personas que no cumplen el perfil y requisitos</t>
  </si>
  <si>
    <t>Desconocimiento del manual de funciones para Docentes y Administrativos</t>
  </si>
  <si>
    <t>Realizar chequeo de perfiles y requisitos previo a expedición de actos administrativos de ingreso de personal</t>
  </si>
  <si>
    <t>Anual</t>
  </si>
  <si>
    <t>https://bolivargovco-my.sharepoint.com/:f:/g/personal/creyes_bolivar_gov_co/Eti9NwaC7oVKjEvDjQ5pLH0Br1hb6Thps3CbJ3hGp6F3Vg?e=cmaQk4</t>
  </si>
  <si>
    <t>Posibilidad de recibir pagos o dádivas por la ejecución de un tramite en menor tiempo de lo estipulado</t>
  </si>
  <si>
    <t>Desconocimiento de los trámites administrativos de la secretaría.</t>
  </si>
  <si>
    <t>Publicación en SUIT de los tramites suceptibles de publicación incluyendo su costo si lo tiene.</t>
  </si>
  <si>
    <t xml:space="preserve">1. Publicación de tramites en la pagina web de la Gobernación de Bolívar.
</t>
  </si>
  <si>
    <t>Planeación Educativa</t>
  </si>
  <si>
    <t>Permanente</t>
  </si>
  <si>
    <t>Número de tramites publicados/Numero de tramites registrados</t>
  </si>
  <si>
    <t>Actividad: Se realizó cargue en la página web se la SED de todos los instructivos y paso a paso de trámites llevados a cabo en el Fondo de prestaciones Sociales del Magisterio</t>
  </si>
  <si>
    <t>https://bolivargovco-my.sharepoint.com/:f:/g/personal/creyes_bolivar_gov_co/EjmpSORfRSdGm8hyrfTMI40BFxn2TfHzLOM3FUdqbrioUA?e=X2R1nL</t>
  </si>
  <si>
    <t>Faltas de definición de los pocedimientos generan posibilidad de fraude o delitos contra la administración pública.</t>
  </si>
  <si>
    <t>Desactualización o ausencia de procedimientos en temas sensibles</t>
  </si>
  <si>
    <t>Actualización o caracterización de nuevos procedimientos y formalización en el MECI - Meta 5 procesos actualizados-creados en la vigencia</t>
  </si>
  <si>
    <t>Actas de validación de productos MECI 
Procedimientos actualizados</t>
  </si>
  <si>
    <t>Procedimientos caracterizados /Procedimientos programados</t>
  </si>
  <si>
    <t>https://bolivargovco-my.sharepoint.com/:f:/g/personal/creyes_bolivar_gov_co/EpZHoRotdHxFuCQAHE21VJIBkiWeYxGPeV8rnDKSowm2ag?e=0ibBIc</t>
  </si>
  <si>
    <t>Proyectos de inversión ajustados a beneficios particulares o grupos políticos.</t>
  </si>
  <si>
    <t>Se priorizan proyecto de inverisón de acuerdo a alianzas  y  compromisos politicos.</t>
  </si>
  <si>
    <t>Revisar detalladamente  que la formulación del proyecto este ajustada a la necesidades reales establecidas en el diagnostico educativo.   Realizar procedimiento completo en plataforma establecida por el DNP.</t>
  </si>
  <si>
    <t>Listado de proyectos registrados en plataforma.</t>
  </si>
  <si>
    <t>No de proyectos viabilizados en plataforma/Total de proyectos formulados</t>
  </si>
  <si>
    <t>1) Actividad 1: Se anexan como soportes Revisión y/o reunión de asistencia técnica realizada a responsable de formulacón de proyectos de inversión.</t>
  </si>
  <si>
    <t>https://bolivargovco-my.sharepoint.com/:f:/g/personal/creyes_bolivar_gov_co/EspLFS27dbRIlZvHGX1qCJ8BD86aNXDO9RAxbcIdHJI-1w?e=qbYBiH</t>
  </si>
  <si>
    <t>Malversación de recursos de los Fondos de Servicios Educativos.</t>
  </si>
  <si>
    <t>Falta de seguimiento a las instituciones educativas.</t>
  </si>
  <si>
    <t xml:space="preserve">Rara vez </t>
  </si>
  <si>
    <t xml:space="preserve">Bajo </t>
  </si>
  <si>
    <t>Establecer un plan de visitas para seguimiento a Ies</t>
  </si>
  <si>
    <t>Plan Operativo Anual de Inspección y Vigilancia</t>
  </si>
  <si>
    <t>Dirección de Inspección</t>
  </si>
  <si>
    <t>Trimestral</t>
  </si>
  <si>
    <t>Numero de actividades de control realizadas/Numero de actividades de control programadas</t>
  </si>
  <si>
    <t>Revisión en el correo institucional de los ptos enviados para su VoBo</t>
  </si>
  <si>
    <t>https://bolivargovco-my.sharepoint.com/:f:/g/personal/creyes_bolivar_gov_co/EkvuelCTHlhGipkyh_8nGQQB_5_KBv8ZQrkyLp3syFvhLw?e=4KlUJK</t>
  </si>
  <si>
    <t>Violación voluntaria al principio de selección objetiva</t>
  </si>
  <si>
    <t>Presiones internas o externas para los servidores públicos encargados de adelantar el proceso de contratación</t>
  </si>
  <si>
    <t>Rara vez</t>
  </si>
  <si>
    <t>Registro de procesos en plataforma SECOP para garantizar publicidad y transparencia</t>
  </si>
  <si>
    <t>Matriz de control de contratos</t>
  </si>
  <si>
    <t>Dirección Administrativa</t>
  </si>
  <si>
    <t>tercer trimestre/Anualidad</t>
  </si>
  <si>
    <t>Numero de contratos registrados SECOP/Numero de contratos en ejecución</t>
  </si>
  <si>
    <t>En el primer cuatrimestre del 2024 se tienen 6 Procesos de Contratación de 15 programados para la presente vigencia</t>
  </si>
  <si>
    <t>Racionalizar los tramites , publicidad de los procedimientos de los mismos.</t>
  </si>
  <si>
    <t>Secretaria de Hacienda - Despacho</t>
  </si>
  <si>
    <t>Publicidad de las fechas de vencimiento del pago de los impuestos</t>
  </si>
  <si>
    <t>Dirección Financiera de Ingresos</t>
  </si>
  <si>
    <t xml:space="preserve">Elaboración de Informes de Recaudo por acuerdos de pago </t>
  </si>
  <si>
    <t>Oficina de Cobro Coactivo</t>
  </si>
  <si>
    <t>Infomres de hallazgos</t>
  </si>
  <si>
    <t>Fondo Territorial de Pensiones</t>
  </si>
  <si>
    <t>Revisón en las plataformas de control</t>
  </si>
  <si>
    <t>ELABORACIÓN</t>
  </si>
  <si>
    <t>SECRETARIA DE HACIENDA</t>
  </si>
  <si>
    <t>Posibilidad de pérdida económica y reputacional Por la modificacion de los tiempos de respuestas de PQR´S, para lograr un beneficio personal o de terceros. Debido a la falta de interes en que se realicen los procesos dentro de los terminos establecidos y legales</t>
  </si>
  <si>
    <t>Posibilidad de pérdida económica Por beneficiar a los contribuyentes en los procesos de fiscalización. Debido a que los responsables del proceso de fiscalización otorgaron beneficios a particulares, en contravía de lo establecido por la normatividad vigente.</t>
  </si>
  <si>
    <t>Posibilidad de pérdida económica Por detrimento por la prescripción de la acción de cobro coactivo beneficiando a los contribuyentes morosos.. Debido a la falta de interes en que se realicen los procesos dentro de los terminos establecidosy legales</t>
  </si>
  <si>
    <t>Posibilidad de pérdida económica Por falta en la demora en el trámite de revisión y elaboración de la resolucion de devolución de impuestos con el fin de exigir una dadivas. Debido a Intereses personales, economicos o politicos del funcionario a favor de terceros o por desconocimiento de las normas relativas al proceso.</t>
  </si>
  <si>
    <t>Posibilidad de pérdida económica Por falta de la demora en el trámite de revisión y elaboración de la resolución de Pensión de los funcionarios con el fin de exigir dádivas u ofrendas. Debido a intereses personales economicos o politicos del funcionario; Intereses personales economicos o politicos a favor de terceros o desconocimiento de las normas relativas al proceso.</t>
  </si>
  <si>
    <t>Posibilidad  de efecto dañoso sobre el interes patrimonial Por Incumplimiento de la normatividad aplicable en lo relacionado a las disposiciones de Ley  SARLAFT - LA(Lavado de Activos) / FT (Financiación del Terrorismo), facilitando el reconocimiento de una posible operación de lavado de activos o financiación del terrorismo, en beneficio de terceros.  Debido a no que puede afectar del buen nombre de la entidad al ser expuesta a situaciones o procesos que impliquen una mala imagen, o por riesgo legal en donde existe la posibilidad de ser sancionados o estar obligados por la ley a indemnizar daños como consecuencia del incumplimiento de las normas establecidas y  exista la posibilidad de que ocurran pérdidas financieras en la compañías al ejecutar sus operaciones.</t>
  </si>
  <si>
    <t>Implementar un conjunto de acciones clave: se revisarán las planillas para confirmar que los documentos lleguen a sus destinatarios, garantizando la trazabilidad. Paralelamente, se realizarán capacitaciones a empleados y contratistas sobre el manual PQRSD para estandarizar los procesos y promover su correcto uso. Finalmente, se monitorearán y actualizarán los controles existentes para prevenir el ocultamiento de información, fortaleciendo así la integridad y la confianza en la comunicación interna.</t>
  </si>
  <si>
    <t xml:space="preserve">Director de Atencion al Ciudadano y Gestion Documental </t>
  </si>
  <si>
    <t>avance del 50% a 31 de agosto de 2025</t>
  </si>
  <si>
    <t>socializar los protocolo de atencion al ciudadano para el manejo de los canales de atención virtuales. Esta medida se complementará con capacitaciones en herramientas tecnológicas dirigidas a los funcionarios de la Oficina de Atención al Ciudadano, asegurando que cuenten con las habilidades necesarias para implementar el protocolo de manera eficiente y mejorar la experiencia de los usuarios.</t>
  </si>
  <si>
    <t xml:space="preserve">Implementacion de las campañas de divulgacion de informacion de los procesos y procedimientos para  la expedicion de pasaportes, jornada moviles de expedicion de pasaportes y ampliacion de citas en temporadas altas  </t>
  </si>
  <si>
    <t>Realizar jornadas de capacitación y asistencias técnica sobre la implementación de los procesos técnicos de gestión documental en las diferentes oficinas productoras de la entidad y el cumplimiento de la función archivística en las entidades territoriales.</t>
  </si>
  <si>
    <t>Realizar el control al préstamo de documentos y el seguimiento a las transferencias documentales de la información que ha sido transferida por las oficinas productoras al archivo central de la entidad.</t>
  </si>
  <si>
    <t>Diseñar una herramienta de expdicion de certificados laborales alineada con la nomina y manejo de situaciones administrativas</t>
  </si>
  <si>
    <t>Director Administrativo de Función Publica</t>
  </si>
  <si>
    <t>Avance del 100% a 31 de agosto 2025</t>
  </si>
  <si>
    <t>Realizar seguimiento a las actividades ejecutadas por los funcionarios del grupo de Nómina relacionadas a las Novedades de personal.</t>
  </si>
  <si>
    <t>Avance del 50% a 31 de agosto 2025</t>
  </si>
  <si>
    <t>Realización de Informes de Gestión con anexos de ejecucion concordantes con lso planes institucioanles</t>
  </si>
  <si>
    <t>Avance del 80% al 31 de agosto de 2025</t>
  </si>
  <si>
    <t>Se adelanto visita a cada uno de los bienes inmuebles. Revisión documental de los expedientes (archivo) de los bienes inmuebles incluidos en el inventario consolidado y adoptado mediante acto administrativo, asi como todos los que sean allegados u obtenidos por la entidad en cualquier medio legal</t>
  </si>
  <si>
    <t xml:space="preserve">Dirección Logistica </t>
  </si>
  <si>
    <t>avance del 80% a 30 de agosto de 2025</t>
  </si>
  <si>
    <t>Se continua con capacitación al personal del grupo de contratación mediante Mesas de trabajo u otros medios permitidos, sobre la forma de ejercer las actividades tanto de funcionarios en general como de jefes mediatos e inmediatos,</t>
  </si>
  <si>
    <t>avance del 70% a 30 de agosto de 2025</t>
  </si>
  <si>
    <t>Se continua con el proceso en realizar mesas de trabajos con el grupo de bienes muebles e inventarios de la dirección administrativa logistica de la gobernacion.
Socialización con las dependencias sobre el uso debido de los bienes muebles de cada oficina y su no traslado sin previa autorización, en el cual agregamos a la entidad de vigilancia del CAD.</t>
  </si>
  <si>
    <t>Se adelanto socialización del tema con el equipo responsable de almacen y capacitaciones, oficios y/o circulares al personal de servicios generales con el fin que obtengan un conocimiento propicio para el buen uso de los implementos de aseo y cafeteria.</t>
  </si>
  <si>
    <t>MAPA DE RIESGOS ANTICORRUPCION                                                                                     SECRETARIA GENERAL</t>
  </si>
  <si>
    <t>ACTUALIZACION</t>
  </si>
  <si>
    <t>2</t>
  </si>
  <si>
    <t>ATENCION AL CIUDADANO Y GESTION DOCUMENTAL, FUNCION PUBLICA Y LOGISTICA</t>
  </si>
  <si>
    <t xml:space="preserve">Posibilidad de pérdida reputacional Por Indebido direccionamiento de la correspondencia allegada por los medios contemplados para la recepción de PQRSD. Debido Intensión de dilatar los proceos en la antención oportuna de PQRSD. (Vencimiento de términos). </t>
  </si>
  <si>
    <t>Posibilidad de pérdida reputacional Por Perdida de solicitudes y/o PQRSD recibidas por los medios contemplados para la recepción de estas. Debido al Incumplimiento del Protocolo para la atención y manejo de los canales virtuales de atención al ciudadano de la Gobernación de Bolívar.</t>
  </si>
  <si>
    <t>Posibilidad de pérdida reputacional Por cobros indevidos de tramites de pasaportes Debido al falta de control de la entidad</t>
  </si>
  <si>
    <t>Posibilidad de pérdida reputacional Por perdida del y deterioro del patrimonio Archivístico debido a la mala implementación de los procesos técnicos de gestión documental en las diferentes oficinas productoras de la entidad y las malas prácticas en el cumplimiento de la función archivística en las entidades territoriales.</t>
  </si>
  <si>
    <t>Posibilidad de pérdida reputacional Por no atender oportunamente las solicitudes de préstamos de documentos de archivo a causa de que las oficinas productoras no realizan las transferencias documentales primarias, que han cumplido su tiempo de retención en el archivo de gestión acorde a lo previsto en sus TRD.</t>
  </si>
  <si>
    <t>Omitir o modificar las informacion original para la elaboración de  las Certificaciones laborales, para beneficio propio y/o del funcionario solicitante.</t>
  </si>
  <si>
    <t>Alteración de registros de nómina para favorecimIento propio, de funcionarios de la entidad o terceros.</t>
  </si>
  <si>
    <t>Manejo inadecuado de los recursos financieros para la celebracion de los contratos de capacitacion, organización de eventos, Actvidades institucionales. Para lucro propio o de terceros.</t>
  </si>
  <si>
    <t>Posibilidades de error o inexactitud de la información contenida en el inventario de bienes inmuebles adoptado medinate resolución</t>
  </si>
  <si>
    <t>Posibiliadad de Recibir o Solicitar Dádivas o beneficios a nombre propio o de terceros dentro de la elaboración o ejecución contratos</t>
  </si>
  <si>
    <t>Retiro indebido de los bienes muebles y equipos de oficina dentro y fuera de las instalaciones del CAD con intención de apropiación</t>
  </si>
  <si>
    <t>Uso indebido y/o desordenado de los productos de aseo y cafeteria custodiados bajo la Direccion Administrativa Logistica para beneficio propio o de terceros</t>
  </si>
  <si>
    <t>Realizar seguimiento de actualizacion de la plataforma Ekogui a los distintos abogados asignados a la Direccion de Defensa Judicial</t>
  </si>
  <si>
    <t>Tecnico Operativo Grado 07</t>
  </si>
  <si>
    <t>Solciitud de enlaces a las distintas dependencias de la Gobernación, con el fin de garantizar la correcta y oportuna entrega de la información requerida.</t>
  </si>
  <si>
    <t>Directora Administrativa Grado 02</t>
  </si>
  <si>
    <t>Realizar acompañamiento jurídico en las etapas de los procesos contractuales de conformidad a las solicitudes elevadas por las diferentes dependencias de la entidad.</t>
  </si>
  <si>
    <t>Director Administrativo Grado 02</t>
  </si>
  <si>
    <t>Enviar información constantemente con relación a las leyes, reglamentos, guías y aspectos que funjan como herramientas de actualización en materia contractual y realizar acompañamiento jurídico en las etapas de los procesos contractuales de conformidad a las solicitudes elevadas por las diferentes dependencias de la entidad</t>
  </si>
  <si>
    <t xml:space="preserve">Monitoreo  y auditorias internas periodicas   sobre los procesos de viglancia y control Esal </t>
  </si>
  <si>
    <t>Profesional Especializado  Grado 7</t>
  </si>
  <si>
    <t xml:space="preserve">Implementar un sistema de Gestion de PQRS que registre, haga seguimiento y genere alertas automaticas de vencimiento de terminos </t>
  </si>
  <si>
    <t xml:space="preserve">Oficina de Atención Al ciudadano /pqrs </t>
  </si>
  <si>
    <t xml:space="preserve">Publicar guias y proedimientos claros sobre los requisitos legales para reconocimiento de perosneria juridica </t>
  </si>
  <si>
    <t>SECRETARIA JURIDICA</t>
  </si>
  <si>
    <t>Vencimiento de términos para presentar contestaciones o  interponer recursos</t>
  </si>
  <si>
    <t>Presentación o contestación de acciones judiciales sin las evidencias y/o pruebas necesarias.</t>
  </si>
  <si>
    <t>Manipulación de estudios previos, pliegos de condiciones, respuestas a observaciones, evaluación de propuestas, adendas y acto administrativo de adjudicación por terceros interesados en el futuro proceso de contratación..</t>
  </si>
  <si>
    <t>Asesoría o recomendación que direccionen indebidamente el proceso de selección a un proponente en específico</t>
  </si>
  <si>
    <t>Posibilidad de recibir dádivas o beneficios a nombre propio  o de terceros, con el fin de encubrir las  irreguaridades detectadas sobre funcionamiento de las ESAL, por quienes atienden las diligencias  de inspección documetnal  y visitas, dentro del proceso de inspección y vigilancia.</t>
  </si>
  <si>
    <t>Incumplimiento en los términos de atención de peticiones, consultas y conceptos generales para beneficio propio a de particulares.</t>
  </si>
  <si>
    <t xml:space="preserve">Expedir resoluciones de reconocimiento de personeria , reforma de Estatutos e Inscripcion de Dignatarios sin el lleno de los requisitos Legales, para beneficio de particulares
</t>
  </si>
  <si>
    <t>Posibilidad de afectacion economica y de transparencia  debido a la suplantacion de identidad por parte del extranjero que va a obtener la Nacionalidad   Colombiana</t>
  </si>
  <si>
    <t>Establecer pliegos de condiciones ajustados a las Leyes vigentes; y aplicarlos con criterios de objetividad. Revisar la autenticidad de todos los documentos presentados por el oferente.</t>
  </si>
  <si>
    <t>Secretario de Desarrollo Económico y/o Directores</t>
  </si>
  <si>
    <t xml:space="preserve">Durante este proceso Secretaría Gral publico en el SECOP el siguiente proceso que tiene como supervisor al Director de Ambiente - CONTRATO 1583-2025 CUYO OBJETO ES SUMINISTRO DE MEDICAMENTOS E 
INSUMOS MÉDICOS Y VETERINARIOS PARA LA OPERACIÓN DEL CENTRO DE BIENESTAR ANIMAL EL GUARDIAN 
</t>
  </si>
  <si>
    <t>Se suscribio Convenio de Asociación 054 de 2025 - Se suscribio CD-SDE-001-2025 - soporte publicación SECOP</t>
  </si>
  <si>
    <t>Revision periodica del avance y/o ejecucion de la obra contratada</t>
  </si>
  <si>
    <t>CD-PNUD-SDROT-001-2023 PIGGCT:
Acuerdo de Financiación entre la Gobernación de Bolívar y el Programa de Naciones Unidas para el Desarrollo (PNUD) para la Formulación del Plan Integral de Gestión de Cambio Climático de Bolívar. Socialización de los avances del proceso de formulación del (PIGCCT), al Comite Departamental de Cambio Climático- Supervisión del  CONTRATO 1583-2025 y Otrosi modificatorio - Supervisión del Convenio de Asociación 054 de 2025</t>
  </si>
  <si>
    <t>Posibilidad de pérdida económica y reputacional por favorecimiento a Terceros en la asignacion de contratos, con pliegos de condiciones a su medida debido al clientelismo</t>
  </si>
  <si>
    <t>Posibilidad de pérdida reputacional por recibir dadivas a cambio de suministro de informacion a terceros para el favorecimiento en la adjudicacion de contratos. a causa de Beneficio particular y falta de etica del funcionario</t>
  </si>
  <si>
    <t>Posibilidad de pérdida económica y reputacional por alteracion de los informes de supervision y control por parte de funcionarios para el favorecimiento de terceros debido a la falta de etica del funcionario</t>
  </si>
  <si>
    <t>Mayo</t>
  </si>
  <si>
    <t>Septiembre</t>
  </si>
  <si>
    <t>Enero</t>
  </si>
  <si>
    <t>Cuatrimestralmente</t>
  </si>
  <si>
    <t>Secretaria de Seguridad</t>
  </si>
  <si>
    <t>Posibilidad  de efecto dañoso sobre el recurso público Por la posibilidad de celebración de contratos sin cumplir los requisitos legales establecidos, con el fin de otorgar ventajas indebidas a una persona o grupo específico. Dedido a favorecimiento propio y terceros, con procesos susceptible de manipulación o adulteración. Sujeto de demandas y/o sanciones</t>
  </si>
  <si>
    <t xml:space="preserve">Posibilidad de pérdida reputacional Por la posibilidad de publicación de estadísticas erróneas de condiciones de seguridad de los municipios del departamento, que afecten las inversiones en dichos territorios.  Dedido a favorecimiento propio y/o a terceros. </t>
  </si>
  <si>
    <t>Posibilidad de pérdida económica Por la posibilidad de utilización indebida o retiro de los bienes muebles y equipos de oficina con intención de apropiación, para beneficios personales. Dedido a favorecimiento propio y/o a terceros, por actuaciones indebidas de los funcionarios.</t>
  </si>
  <si>
    <t>Posibilidad  de efecto dañoso sobre bienes de uso público Por la posibilidad de distribución indebida de bienes y recursos destinados a mejorar la seguridad del departamento, como motos, patrullas, radios, cámaras, etc. O la entrega de los mismos en mal estado o que no cumplan con los requisitos técnicos para garantizar su buen uso. Dedido a favorecimiento de terceros, por intereses particulares.</t>
  </si>
  <si>
    <t>Posibilidad de pérdida reputacional Por la posibilidad de atención Inoportuna, extemporáneo o hacer caso omiso a las situaciones de seguridad que pongan en riesgo los habitantes de un sector.  Dedido a la falta de coordinación y/o negligencia de los servidores públicos.</t>
  </si>
  <si>
    <t>Posibilidad de pérdida reputacional Por la posibilidad de afectación reputacional por divulgar información de la Secretaria, reservada o publica sin la debida autorización para beneficio propio de un tercero.  Dedido al favorecimiento propio o/y a terceros.</t>
  </si>
  <si>
    <t>Posibilidad de pérdida reputacional Por la posibilidad de que el personal adscrito a la secretaria de seguridad que controlan el acceso a eventos masivos que pueden incurrir en el trafico de influencias.    Dedido al favorecimiento propio o/y a terceros.</t>
  </si>
  <si>
    <t xml:space="preserve">Verificación de cotizaciones previas a la adquisición y verificación de precios de refencia </t>
  </si>
  <si>
    <t>1/09/2025 N/A</t>
  </si>
  <si>
    <t>elaboración de informes y de actas sobre las ayudas entregadas</t>
  </si>
  <si>
    <t>1/09/2025 1100% de avance</t>
  </si>
  <si>
    <t>Posibilidad de pérdida económica y reputacional Por Adquirir bienes con sobrecostos convenidos o adquirir los bienes con calidad deficiente para beneficiar a un funcionario o terceros.  Debiado a falta de análisis de costos de mercado, Sobrecostos convenidos en la adquisicion de los bienes y servicios.</t>
  </si>
  <si>
    <t>Posibilidad de pérdida reputacional Por entrega de ayudas a población afectda, procurando interés particular Debido a distribución inequitativa de ls ayudas</t>
  </si>
  <si>
    <t>Revisar y solicitar informes de seguimiento para llevar control de las peticiones, consultas y conceptos entregados para estudio de los abogados del despacho o de cada dirección</t>
  </si>
  <si>
    <t>Secretario del Interior</t>
  </si>
  <si>
    <t>Fechas( 15/04/2025 - 15/08/2025 - 15/12/2025 ) Realizar seguimiento y llevar control de las peticiones, consultas y conceptos entregados para estudio de los abogados del despacho o de cada dirección</t>
  </si>
  <si>
    <t xml:space="preserve">Fecha( 15/12/2025 ) Verificación anual por parte de la oficina de control interno </t>
  </si>
  <si>
    <t>Revisar los procesos contractuales de conformidad con las necesidades del PAA</t>
  </si>
  <si>
    <t>Fechas( 15/04/2025 - 15/08/2025 - 15/12/2025 ) Realizar acompañamiento jurídico en las etapas de los procesos contractuales de conformidad con las necesidades del PAA</t>
  </si>
  <si>
    <t>Revisar informes del cumplimiento de las obligaciones de los contratos de acuerdo con la periodicidad establecida.</t>
  </si>
  <si>
    <t>fechas (todos los meses) Solicitar informes del cumplimiento de las obligaciones de los contratos de acuerdo con la periodicidad establecida, y realizar matrices de seguimiento de los mismos.</t>
  </si>
  <si>
    <t>Rvisar que las actividads programas se cumplan a cabalidad</t>
  </si>
  <si>
    <t>Director del sur de Bolívar</t>
  </si>
  <si>
    <t>Fechas( 15/04/2025 - 15/08/2025 - 15/12/2025 ) Refuerzo en valores y dentro de la cultura de la legalidad e integridad</t>
  </si>
  <si>
    <t>Revisar que se esten realizando cacipaciones sobre SIGOB y realizar monitoreo para asegurar la fiabilidad de la información</t>
  </si>
  <si>
    <t>Fechas( 15/04/2025 - 15/08/2025 - 15/12/2025 ) Establecer herramientas de comunicación para la remisión de información pública a través de SIGOB</t>
  </si>
  <si>
    <t xml:space="preserve">Revisar y solicitar los informes y listados de asistencia de las actividades realizadas para su publicación en redes sociales </t>
  </si>
  <si>
    <t>Director de Gobernanza</t>
  </si>
  <si>
    <t>31/012/2025</t>
  </si>
  <si>
    <t xml:space="preserve">Fechas( 15/04/2025 - 15/08/2025 - 15/12/2025 ) Publicar cada una de las actividades contempladas en los proyectos de capacitación o formación, antes y después de su ejecución. </t>
  </si>
  <si>
    <t>Hacer seguimiento y revisar los informes de las actividades realizadas con sus respectivas evidencias</t>
  </si>
  <si>
    <t>Fechas( 15/04/2025 - 15/08/2025 - 15/12/2025 ) Establecimiento previo, claro y trasnsparente de requisitos para certificación</t>
  </si>
  <si>
    <t>Llevar control en el reparto de los actos administrativos a ser expedidos o entregados para revisión y visto bueno de los abogados del despacho o de la respectiva dirección</t>
  </si>
  <si>
    <t>Director de asistencia municipal</t>
  </si>
  <si>
    <t>SE REALIZA VERIFICACION DIARIA AL RECIBIR SOLICTUDES</t>
  </si>
  <si>
    <t>Revisión Juridica previa por parte de otro funcionario</t>
  </si>
  <si>
    <t>Diseñar e implementar un sistema integral de supervisión técnica y financiera para la ejecución de convenios solidarios, que incluya equipos interdisciplinarios encargados de verificar el avance físico y financiero de las obras, y controles internos como auditorías, alertas tempranas y revisión periódica de informes, con el fin de prevenir desviaciones, irregularidades y garantizar la trazabilidad de los recursos públicos.</t>
  </si>
  <si>
    <t xml:space="preserve">Director de participación cuidadana </t>
  </si>
  <si>
    <t>REALIZAR VERIFICACIÓN TECNICA Y FINANCIERA CADA 15 DIAS</t>
  </si>
  <si>
    <t>Sin Iniciar</t>
  </si>
  <si>
    <t>Diseñar, formalizar e implementar un procedimiento interno para la realización de visitas de inspección, vigilancia y control, que contemple etapas claramente definidas, responsables asignados, formatos estandarizados y criterios de actuación específicos; capacitar al personal encargado en el marco legal aplicable, límites de sus funciones y buenas prácticas de supervisión para prevenir extralimitaciones o decisiones arbitrarias; y documentar rigurosamente cada visita mediante informes técnicos, actas firmadas y evidencia fotográfica o audiovisual que respalde las actuaciones realizadas.</t>
  </si>
  <si>
    <t xml:space="preserve"> REALIZAR INSPECCION, VIGILANCIA Y CONTROL CON EL DEBIDO PROCEDIMIENTO CADA MES</t>
  </si>
  <si>
    <t>Posibilidad de pérdida reputacional Por  desatención o descuido en el seguimiento a las peticiones, consultas y conceptos Debido al Incumplimiento en los términos de atención para beneficio propio o particular.</t>
  </si>
  <si>
    <t>Posibilidad  de efecto dañoso sobre el interes patrimonial Por falta de claridad en las especificaciones técnicas de los estudios previos, establecimiento de condiciones o requisitos para favorecer a determinados proponentes y falta de claridad, ambigüedad o inconsistencia en la documentación de soporte de la necesidad. Debido a la Manipulación de estudios previos, pliegos de condiciones o documentos precontractuales, respuestas a observaciones, evaluación de propuestas por terceros interesados en el futuro proceso de contratación.</t>
  </si>
  <si>
    <t>Posibilidad  de efecto dañoso sobre el recurso público Por falta de cumplimiento del contratista de las obligaciones contractuales y que el supervisor del contrato certifique el objeto contratado a satisfacción A causa de certificación de cumplimiento para los contratos y/o convenios en los que se ejerza la supervisión, sin la debida ejecución o con deficiente seguimiento</t>
  </si>
  <si>
    <t>Posibilidad de pérdida reputacional Por recibir dadivas a cambio de gestión y estructuración de proyectos de impacto para el desarrollo de la subregión Debido a perdida o desconociento de valores</t>
  </si>
  <si>
    <t>Posibilidad de pérdida reputacional por adulterar u ocultar información sobre la subregión, de interés y naturaleza pública con el fin de satisfacer intereses particulares a causa de Información susceptible de manipulación o adulteración</t>
  </si>
  <si>
    <t>Posibilidad de pérdida reputacional Por favorecer intereses de grupos políticos o intereses privados a causa  de abuso de poder</t>
  </si>
  <si>
    <t>Posibilidad de pérdida reputacional Por Certificar a funcionarios o terceros sobre participación o asistencia en procesos de capacitación o formación, sin haber cumplido los requiistos académicos Debido a favorecimiento de terceros</t>
  </si>
  <si>
    <t>Posibilidad de pérdida reputacional Por expedir actos administrativos sobre bomberos o novedades notariales o decisiones contrarias al ordenamiento jurídico o retardar u omitir su expedición Debido al beneficio a un tercero y/o obtener beneficio a mutuo propio</t>
  </si>
  <si>
    <t xml:space="preserve">Posibilidad de pérdida reputacional Por conflicto de intereses en la expedición de conceptos de legalidad de acuerdos municipales. Debido a Violacion al principio de la confiabilidad </t>
  </si>
  <si>
    <t>Posibilidad  de efecto dañoso sobre el interes patrimonial Por desvío o uso indebido de recursos públicos en la ejecución de obras cofinanciadas a través de convenios solidarios. Debido a la falta de supervisión técnica y financiera adecuada, debilidad en los mecanismos de control sobre la ejecución de los convenios y ausencia de trazabilidad en el manejo de recursos.</t>
  </si>
  <si>
    <t>Posibilidad de pérdida reputacional Por realización de visitas de inspección, vigilancia y control sin el debido soporte legal ni procedimiento formal, lo que puede derivar en actuaciones arbitrarias, extralimitación de funciones o favorecimientos indebidos. Debido a la ausencia de un marco normativo y procedimental claro para la realización de visitas de inspección, vigilancia y control, lo que genera ambigüedad en las funciones del personal encargado, permitiendo actuaciones sin respaldo legal, decisiones arbitrarias, extralimitación de competencias y posibles favorecimientos indebidos, afectando la transparencia y legalidad del proceso de supervisión.</t>
  </si>
  <si>
    <t>Revisar y solicitar los informes y listados de asistencia de las actividades realizada  para  su publicación  en redes sociales</t>
  </si>
  <si>
    <t>DIRECTOR DE GOBERNANZA</t>
  </si>
  <si>
    <t xml:space="preserve">Hacer seguimiento y revisar  los informes de las actividades realizadas los cuales deben tener cono documento anexao los listados de asistencia </t>
  </si>
  <si>
    <t xml:space="preserve">DIRECTOR DE GOBERNANZA </t>
  </si>
  <si>
    <t>Posibilidad de pérdida reputacional Por Certificar a funcionarios o terceros sobre participación o asistencia en procesos de capacitación o formación, sin haber cumplido los requiistos académicos Debido a avorecimiento de terceros</t>
  </si>
  <si>
    <t>Realizar auditorias a los consecutivos  generados en un determinado periodo, ya sea para correspondencia interna y/o externa</t>
  </si>
  <si>
    <t>DUGLAS ROMERO/ CONTRATISTA SIGOB</t>
  </si>
  <si>
    <t>informes de backups periodicos a servidores donde reposa la informacion de SIGOB</t>
  </si>
  <si>
    <t>JAIRO JEREZ/ PROFESIONAL UNIVERSITARIO</t>
  </si>
  <si>
    <t>PLANEACIÓN</t>
  </si>
  <si>
    <t>CÓDIGO</t>
  </si>
  <si>
    <t>RIESGOS DE GESTION ADMINSITRATIVA</t>
  </si>
  <si>
    <t>VERSIÓN</t>
  </si>
  <si>
    <t>FECHA</t>
  </si>
  <si>
    <t>06/30/2024</t>
  </si>
  <si>
    <t>Subprocesos</t>
  </si>
  <si>
    <t xml:space="preserve">% de ejecución </t>
  </si>
  <si>
    <t>Evidencias</t>
  </si>
  <si>
    <t>DESPACHO SECRETARIA PLANEACION</t>
  </si>
  <si>
    <t>N/A</t>
  </si>
  <si>
    <t>Retraso en la Formulación de  Politicas Públicas establecidas para el cumplimiento de los planes de desarrollo departamental aprobados</t>
  </si>
  <si>
    <t>Gestión</t>
  </si>
  <si>
    <t>Incumplimiento en los cronogramas de orientación diseñados para la formulación de las políticas públicas</t>
  </si>
  <si>
    <t>rara vez</t>
  </si>
  <si>
    <t>moderado</t>
  </si>
  <si>
    <t>BAJA</t>
  </si>
  <si>
    <t>Reducir el Riesgo</t>
  </si>
  <si>
    <t>Establecer controles períodicos de cumplimiento y seguimiento al cronograma de orientación diseñado</t>
  </si>
  <si>
    <t>ACTAS DE REUNIONES</t>
  </si>
  <si>
    <t>Profesional especializado asignado al despacho de la Secretaria coordina y cada operador de politica es responsable del seguimiento</t>
  </si>
  <si>
    <t>Avances en las diferentes poiticas publicas</t>
  </si>
  <si>
    <t>ACTAS REUNION/Politicas publicas aprobadas</t>
  </si>
  <si>
    <t>Implementacion deficiente o tardía de  las Politicas Públicas formuladas</t>
  </si>
  <si>
    <t>Ausencia de un plan de acción o definición de cronograma de actividades para asegurar el cumplimientos de las metas y/u objetivos establecidos en las políticas públicas</t>
  </si>
  <si>
    <t>mayor</t>
  </si>
  <si>
    <t>MEDIA</t>
  </si>
  <si>
    <t>Implemantar planes de  acción y  controles períodicos de cumplimiento y seguimiento al cronograma de actividades diseñado para asegurar el logro de las metas y/u objetivos establecidos en las políticas públicas</t>
  </si>
  <si>
    <t>Porcentaje de cumplimeintos del Banco de Proyectos</t>
  </si>
  <si>
    <t>Secretaria de Planeacion- Profesional Especializado</t>
  </si>
  <si>
    <t>Porcentaje de ejecución de proyectos</t>
  </si>
  <si>
    <t>Planes de Accion</t>
  </si>
  <si>
    <t>DIRECION DE CIENCIA Y TECNOLOGIA E INNOVACION</t>
  </si>
  <si>
    <t>Incumplimiento en la implementacion correcta del Modelo Integral de Planeacion y Gestion - MIPG</t>
  </si>
  <si>
    <t>Reporte de informacion no apropiada por parte de las demas secretarias y el incumplimiento de plazos estipulados</t>
  </si>
  <si>
    <t>improbable</t>
  </si>
  <si>
    <t>reducir Riesgo</t>
  </si>
  <si>
    <t>Actas de Reuniones y Reporte Furag</t>
  </si>
  <si>
    <t>Director Direccion Ciencia y Tecnoligia</t>
  </si>
  <si>
    <t>Indice De Desempeño Institucional- IDI</t>
  </si>
  <si>
    <t>Reporte Furag Diligenciado</t>
  </si>
  <si>
    <t>Desactualización en las variaciones de los  trámites para cada vigencia</t>
  </si>
  <si>
    <t>Incumplimiento de los procedimientos establecidos por el DAFP para la actualización y/o racionalización de los trámites</t>
  </si>
  <si>
    <t>Se realizaron mesas de trabajo con las diferentes dependencias y se actualizaron tramites a junio 30 de 2024.</t>
  </si>
  <si>
    <t>Tabla Consolidado de Estrategias  de Racionalización de  Trámite implementado  / Hoja de vida de los trámites SUIT</t>
  </si>
  <si>
    <t>Secretaria de Planeación</t>
  </si>
  <si>
    <t>Actas de Reuniones/Pagina Suit y Pagina web Gobernacion de Bolivar</t>
  </si>
  <si>
    <t>Inicio - SUIT - Función Pública (funcionpublica.gov.co)</t>
  </si>
  <si>
    <t>Problemas para la conservar  almacenar documentacion  fisica de los proceso.</t>
  </si>
  <si>
    <t>no se ha implementación por completo  la Ley 594 del 2000 o Ley General de Archivos,  en los documentos de los proyectos que llegan al banco de programas y proyectos, y tambien para la documetnación general del proceso</t>
  </si>
  <si>
    <t>menor</t>
  </si>
  <si>
    <t>MENOR</t>
  </si>
  <si>
    <t>Moderada</t>
  </si>
  <si>
    <t>Adecuada implementación de las herramientas archivisticas en los archivos de gestión de la dependencia, y adoptadas por la Entidad</t>
  </si>
  <si>
    <t>Herramientas Archivisticas aplicadas</t>
  </si>
  <si>
    <t>semestral</t>
  </si>
  <si>
    <t>Documentos archivados/ Documentos por archivir</t>
  </si>
  <si>
    <t>Incumplimiento de los requisitos establecidos en las convocatorias de ciencia y tecnología</t>
  </si>
  <si>
    <t>Descalificación de los proyectos por el incumplimiento de los requisitos establecidos en la convocatoria</t>
  </si>
  <si>
    <t>Realizar la revisión y la aprobación de los requisitos establecidos en las convocatorias</t>
  </si>
  <si>
    <t>Documento check list de requisitos de las convocatorias</t>
  </si>
  <si>
    <t>No. De Convocatorias aprobadas</t>
  </si>
  <si>
    <t>Convocatorias abiertas de Ciencia t Tecnplogia</t>
  </si>
  <si>
    <t>Falta de claridad en la formulación de la política pública de ciencia y tecnología departamental</t>
  </si>
  <si>
    <t>Dificultades en la implementación de la política pública de ciencia y tecnología departamental por no definir con claridad los objetivos y alcance</t>
  </si>
  <si>
    <t>Realizar monitoreo y evaluación de la política pública Departamental</t>
  </si>
  <si>
    <t>Formarto de seguimiento y evaluación</t>
  </si>
  <si>
    <t>Riesgo en el segumiento y control a proyectos de Ciencia y tecnologia con recursos de Regalias que se encuentran en ejecucion.</t>
  </si>
  <si>
    <t>Ausencia de una informacion veraz en tiempo real del estado de los proyectos en ejecucion./Manejo de la supervision por personal que no es de planrta/ Se pueden presentare hallazgos de Auditoria fiscal y disciplinaria por entes de Control</t>
  </si>
  <si>
    <t>bajo</t>
  </si>
  <si>
    <t>MOderado</t>
  </si>
  <si>
    <t>Reducir Riesgo</t>
  </si>
  <si>
    <t>En primer lugar nombrar funcionarioss de planta de la gobernacion./Ejercer mayor control por parte del area de la direccion de Ciencia y Tecnologia.</t>
  </si>
  <si>
    <t>Actas de Reuniones y formatos de evaluacion actualizados</t>
  </si>
  <si>
    <t>Direccion de ciencia, tecnologia e innovacion</t>
  </si>
  <si>
    <t>tiestral</t>
  </si>
  <si>
    <t>Cero desfases en el segumiento del proyecto/ Supervision en tiempo real</t>
  </si>
  <si>
    <t>Actas de supervision de los proyectos</t>
  </si>
  <si>
    <t>Deficiencias en la atencion a las solicitudes presentadas por los 46 administradores Municipales del sisben 4</t>
  </si>
  <si>
    <t>falta de personal que apoye ne la coordinacion</t>
  </si>
  <si>
    <t>Contratar personal de apoyo a la direccion</t>
  </si>
  <si>
    <t>contratacion de personal</t>
  </si>
  <si>
    <t>Secretaria de Planeacion</t>
  </si>
  <si>
    <t>Numero de solicitudes atendidas</t>
  </si>
  <si>
    <t>Contratacion requerida por parte de Funcion Publica</t>
  </si>
  <si>
    <t>DIRECCION PLANEACION ESTRATEGICA E INVERSIONES</t>
  </si>
  <si>
    <t>Gestión deficiente de los administradores de los proyectos frente a la atención de la información requerida por el DNP en el marco del seguimiento a la ejecución de los proyectos financiados con recursos del SGR</t>
  </si>
  <si>
    <t>Deficiencia en el control interno</t>
  </si>
  <si>
    <t>posible</t>
  </si>
  <si>
    <t>alta</t>
  </si>
  <si>
    <t>Cronograma de seguimiento a la ejecución de los proyectos</t>
  </si>
  <si>
    <t>Informes de seguimiento y cumplimiento  al cronograma elaborado</t>
  </si>
  <si>
    <t>Secretaria de Planeación y Administradores de Proyectos SGR</t>
  </si>
  <si>
    <t>Banco de Programas y Proyectos actualizado ma la fecha</t>
  </si>
  <si>
    <t>Inconsistencias entre lo programado por la Secretaría de Planeación y lo asignado por la Dirección de Presupuesto en cuanto a la definición de los montos o recursos para la formulación de los ejes estratégicos del Plan de Desarrollo.</t>
  </si>
  <si>
    <t>Deficiencias en la  comunicación entre los responsables de la Secretaria de Planeacion y la Direccion de Presupuesto, al momento de la formulación de los ejes estratégicos del Plan de Desarrollo</t>
  </si>
  <si>
    <t>Mesas de Trabajo para la concertación y coordinación de la formulación de los planes estratégicos del Plan de Desarrollo, entre la Secretaría de Planeación y la Dirección de Presupuesto</t>
  </si>
  <si>
    <t>Acta  de Mesas de Trabajo</t>
  </si>
  <si>
    <t>Secretaría de Planeación y Dirección de Presupuesto</t>
  </si>
  <si>
    <t>ACTAS</t>
  </si>
  <si>
    <t>Perdida de la Información, por problemas para la custodia y el almacenamiento digital de la documentación del proceso.</t>
  </si>
  <si>
    <t>Falta de implementación de las herramientas archivisticas digitales  en los archivos de gestión de la dependencia, y de manera especifica en los documentos de los proyectos que llegan al banco de programas y proyectos, y tambien para la documetnación general del proceso.</t>
  </si>
  <si>
    <t>Adecuada implementación de las herramientas archivisticas digitales en los archivos de gestión de la dependencia, y adoptadas por la Entidad</t>
  </si>
  <si>
    <t xml:space="preserve"> Nuestra dependnencia ha aplicado las normas en  archivística en los archivos de gestión, pero se ha tenido retraso por el no suministro oportuno de los insumos necesarios para realizar dicha tarea.</t>
  </si>
  <si>
    <t>Incumplimiento en los tiempos definidos para la evaluacion de los proyectos presentados.</t>
  </si>
  <si>
    <t>Baja disponibilidad del personal en el banco de proyectos, limitando el procesos de viabilización, registro, ejecución y operación de los proyectos que llegan al banco de programas y proyectos de la direccion de planeacion estrategica e inversion publica.</t>
  </si>
  <si>
    <t>Evitar el Riesgo</t>
  </si>
  <si>
    <t>Realizar los ajustes de personal requeridp para poder cumplir teimpos y cronogramas</t>
  </si>
  <si>
    <t>Hojas de vida seleccionadas y aprobadas</t>
  </si>
  <si>
    <t>persnal requerido/personal contratado</t>
  </si>
  <si>
    <t>Errores en el diligenciamiento de la Información en la Plataforma SUIFP- DNP en proyectos aprobados en OCADS</t>
  </si>
  <si>
    <t>fallas temporales que se presentan en la herramia SUIP-DNP y poco personal capacitado para el diligenciamineto  de la herramienta</t>
  </si>
  <si>
    <t>Realizar verificacion de informacion diligenciada en el aplicativo SUIFP-DNP con  las condiciones del proyecto aprobadas  en el marco de los OCADS</t>
  </si>
  <si>
    <t>Actas y acuerdos de aprobacion de OCADS respectivos                                                     .</t>
  </si>
  <si>
    <t>Director de Planeacion Estrategica e Inversion Publica</t>
  </si>
  <si>
    <t>Plataforma SUIFP</t>
  </si>
  <si>
    <t>Errores en el diligenciamiento de la Información en la Plataforma GESPROY- DNP en proyectos aprobados en OCADS</t>
  </si>
  <si>
    <t xml:space="preserve">Cargue incompleto e inconsitente en la plataforma GESPROY-SGR  de actividades de jecucion de los poryectos SGR que se realizan por parte de los ejecutores </t>
  </si>
  <si>
    <t>Medio</t>
  </si>
  <si>
    <t>Compartir  el Riesgo</t>
  </si>
  <si>
    <t>Definir responsables de reportes en aplicativo GESPROY por parte de las secretarias ejecutoras de los proyectos  y llevar un estricto control de los reportes realizados mesualmente</t>
  </si>
  <si>
    <t>Listados de asistencia de Reuniones con responsables - Emails de solicitudes de infromacion- Actas de reuniones</t>
  </si>
  <si>
    <t>Plataforma GESPROY</t>
  </si>
  <si>
    <t>DIRECCION DE ORDENAMIENTO TERRITORIAL</t>
  </si>
  <si>
    <t>Demoras y retrasos en la Formulacion del Plan de Ordenamiento Territorial-POD</t>
  </si>
  <si>
    <t>Los recursos financieros son deficientes asi ismo el personal y equipo de trabajo</t>
  </si>
  <si>
    <t>Reducir riesgo</t>
  </si>
  <si>
    <t>Cronogramas de visitas a los municpios y actas de socializacion del Plan</t>
  </si>
  <si>
    <t>Director de Ordenamiento Territorial</t>
  </si>
  <si>
    <t>Semestre</t>
  </si>
  <si>
    <t>Plan de Ordenamiento Departamental - POD formulado</t>
  </si>
  <si>
    <t>Actas de visita y Listados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</si>
</sst>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b/>
      <sz val="10"/>
      <name val="Tahoma"/>
      <family val="2"/>
    </font>
    <font>
      <b/>
      <sz val="11"/>
      <name val="Arial"/>
      <family val="2"/>
    </font>
    <font>
      <sz val="11"/>
      <name val="Arial"/>
      <family val="2"/>
    </font>
    <font>
      <sz val="10"/>
      <color rgb="FFFF0000"/>
      <name val="Arial"/>
      <family val="2"/>
    </font>
    <font>
      <sz val="11"/>
      <color indexed="8"/>
      <name val="Calibri"/>
      <family val="2"/>
    </font>
    <font>
      <sz val="10"/>
      <color indexed="8"/>
      <name val="Arial"/>
      <family val="2"/>
    </font>
    <font>
      <sz val="10"/>
      <color theme="1"/>
      <name val="Arial"/>
      <family val="2"/>
    </font>
    <font>
      <sz val="10"/>
      <color rgb="FF000000"/>
      <name val="Arial"/>
      <family val="2"/>
    </font>
    <font>
      <b/>
      <sz val="10"/>
      <color rgb="FF7030A0"/>
      <name val="Arial"/>
      <family val="2"/>
    </font>
    <font>
      <b/>
      <sz val="10"/>
      <color indexed="8"/>
      <name val="Arial"/>
      <family val="2"/>
    </font>
    <font>
      <sz val="11"/>
      <name val="Tahoma"/>
      <family val="2"/>
    </font>
    <font>
      <sz val="10"/>
      <color rgb="FF7030A0"/>
      <name val="Arial"/>
      <family val="2"/>
    </font>
    <font>
      <b/>
      <sz val="10"/>
      <color rgb="FF000000"/>
      <name val="Arial"/>
      <family val="2"/>
    </font>
    <font>
      <sz val="11"/>
      <color rgb="FF000000"/>
      <name val="Calibri"/>
      <family val="2"/>
      <scheme val="minor"/>
    </font>
    <font>
      <sz val="11"/>
      <color rgb="FF242424"/>
      <name val="Aptos Narrow"/>
      <family val="2"/>
    </font>
    <font>
      <sz val="10"/>
      <name val="Arial"/>
      <family val="2"/>
    </font>
    <font>
      <u/>
      <sz val="11"/>
      <color theme="10"/>
      <name val="Calibri"/>
      <family val="2"/>
      <scheme val="minor"/>
    </font>
    <font>
      <b/>
      <sz val="14"/>
      <color theme="1"/>
      <name val="Calibri"/>
      <family val="2"/>
      <scheme val="minor"/>
    </font>
    <font>
      <sz val="10"/>
      <color theme="1"/>
      <name val="Verdana"/>
      <family val="2"/>
    </font>
    <font>
      <sz val="10"/>
      <color indexed="8"/>
      <name val="Verdana"/>
      <family val="2"/>
    </font>
    <font>
      <b/>
      <sz val="10"/>
      <color indexed="8"/>
      <name val="Verdana"/>
      <family val="2"/>
    </font>
    <font>
      <b/>
      <i/>
      <sz val="10"/>
      <color indexed="8"/>
      <name val="Verdana"/>
      <family val="2"/>
    </font>
    <font>
      <i/>
      <sz val="10"/>
      <color indexed="8"/>
      <name val="Verdana"/>
      <family val="2"/>
    </font>
    <font>
      <sz val="11"/>
      <color theme="1"/>
      <name val="Arial"/>
      <family val="2"/>
    </font>
    <font>
      <sz val="11"/>
      <name val="Calibri"/>
      <family val="2"/>
      <scheme val="minor"/>
    </font>
    <font>
      <sz val="11"/>
      <color rgb="FF000000"/>
      <name val="Arial"/>
      <family val="2"/>
    </font>
    <font>
      <b/>
      <sz val="16"/>
      <color theme="1"/>
      <name val="Arial"/>
      <family val="2"/>
    </font>
    <font>
      <b/>
      <sz val="11"/>
      <color theme="1"/>
      <name val="Arial"/>
      <family val="2"/>
    </font>
    <font>
      <sz val="9"/>
      <color theme="1"/>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rgb="FFFF6600"/>
        <bgColor indexed="64"/>
      </patternFill>
    </fill>
    <fill>
      <patternFill patternType="solid">
        <fgColor rgb="FFFF0000"/>
        <bgColor indexed="64"/>
      </patternFill>
    </fill>
    <fill>
      <patternFill patternType="solid">
        <fgColor rgb="FFFFFF66"/>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000000"/>
      </patternFill>
    </fill>
    <fill>
      <patternFill patternType="solid">
        <fgColor rgb="FFFDE9D9"/>
        <bgColor rgb="FF000000"/>
      </patternFill>
    </fill>
    <fill>
      <patternFill patternType="solid">
        <fgColor rgb="FFFF6600"/>
        <bgColor rgb="FF000000"/>
      </patternFill>
    </fill>
    <fill>
      <patternFill patternType="solid">
        <fgColor rgb="FFFF0000"/>
        <bgColor rgb="FF000000"/>
      </patternFill>
    </fill>
    <fill>
      <patternFill patternType="solid">
        <fgColor rgb="FFFFFF66"/>
        <bgColor rgb="FF000000"/>
      </patternFill>
    </fill>
    <fill>
      <patternFill patternType="solid">
        <fgColor rgb="FF92D050"/>
        <bgColor rgb="FF000000"/>
      </patternFill>
    </fill>
    <fill>
      <patternFill patternType="solid">
        <fgColor theme="3"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tint="0.39997558519241921"/>
        <bgColor indexed="64"/>
      </patternFill>
    </fill>
    <fill>
      <patternFill patternType="solid">
        <fgColor rgb="FFAAE571"/>
        <bgColor indexed="64"/>
      </patternFill>
    </fill>
    <fill>
      <patternFill patternType="solid">
        <fgColor rgb="FFFF7474"/>
        <bgColor indexed="64"/>
      </patternFill>
    </fill>
    <fill>
      <patternFill patternType="solid">
        <fgColor rgb="FF00B050"/>
        <bgColor indexed="64"/>
      </patternFill>
    </fill>
    <fill>
      <patternFill patternType="solid">
        <fgColor theme="0"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s>
  <cellStyleXfs count="5">
    <xf numFmtId="0" fontId="0" fillId="0" borderId="0"/>
    <xf numFmtId="9" fontId="1" fillId="0" borderId="0" applyFont="0" applyFill="0" applyBorder="0" applyAlignment="0" applyProtection="0"/>
    <xf numFmtId="0" fontId="2" fillId="0" borderId="0"/>
    <xf numFmtId="0" fontId="8" fillId="0" borderId="0"/>
    <xf numFmtId="0" fontId="20" fillId="0" borderId="0" applyNumberFormat="0" applyFill="0" applyBorder="0" applyAlignment="0" applyProtection="0"/>
  </cellStyleXfs>
  <cellXfs count="296">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2" borderId="0" xfId="2" applyFill="1" applyAlignment="1">
      <alignment horizontal="left"/>
    </xf>
    <xf numFmtId="0" fontId="4" fillId="2" borderId="2" xfId="2" applyFont="1" applyFill="1" applyBorder="1" applyAlignment="1">
      <alignment vertical="center" wrapText="1"/>
    </xf>
    <xf numFmtId="14" fontId="2" fillId="0" borderId="1" xfId="0" applyNumberFormat="1" applyFont="1" applyBorder="1" applyAlignment="1">
      <alignment horizontal="right" vertical="center" wrapText="1"/>
    </xf>
    <xf numFmtId="9" fontId="2" fillId="0" borderId="0" xfId="0" applyNumberFormat="1" applyFont="1" applyAlignment="1">
      <alignment horizontal="left" vertical="center" wrapText="1"/>
    </xf>
    <xf numFmtId="0" fontId="2" fillId="2" borderId="0" xfId="2" applyFill="1"/>
    <xf numFmtId="14" fontId="2" fillId="2" borderId="0" xfId="2" applyNumberFormat="1" applyFill="1"/>
    <xf numFmtId="0" fontId="2" fillId="2" borderId="0" xfId="2" applyFill="1" applyAlignment="1">
      <alignment horizontal="center" vertical="center"/>
    </xf>
    <xf numFmtId="0" fontId="3" fillId="0" borderId="1" xfId="0" applyFont="1" applyBorder="1" applyAlignment="1">
      <alignment vertical="center" wrapText="1"/>
    </xf>
    <xf numFmtId="14" fontId="2" fillId="0" borderId="1" xfId="0" applyNumberFormat="1" applyFont="1" applyBorder="1" applyAlignment="1">
      <alignment vertical="center" wrapText="1"/>
    </xf>
    <xf numFmtId="14" fontId="3"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0" fontId="3" fillId="0" borderId="0" xfId="2" applyFont="1" applyAlignment="1">
      <alignment horizontal="center" vertical="center"/>
    </xf>
    <xf numFmtId="14" fontId="3" fillId="0" borderId="0" xfId="2" applyNumberFormat="1" applyFont="1" applyAlignment="1">
      <alignment horizontal="center" vertical="center"/>
    </xf>
    <xf numFmtId="0" fontId="2" fillId="2" borderId="0" xfId="2" applyFill="1" applyAlignment="1">
      <alignment horizontal="center"/>
    </xf>
    <xf numFmtId="0" fontId="3" fillId="0" borderId="0" xfId="0" applyFont="1" applyAlignment="1">
      <alignment horizontal="center" vertical="center" wrapText="1"/>
    </xf>
    <xf numFmtId="0" fontId="5" fillId="0" borderId="1" xfId="2" applyFont="1" applyBorder="1" applyAlignment="1">
      <alignment vertical="center" wrapText="1"/>
    </xf>
    <xf numFmtId="0" fontId="6" fillId="3" borderId="0" xfId="2" applyFont="1" applyFill="1" applyAlignment="1">
      <alignment vertical="center" wrapText="1"/>
    </xf>
    <xf numFmtId="0" fontId="3" fillId="0" borderId="0" xfId="2" applyFont="1" applyAlignment="1">
      <alignment horizontal="left" vertical="center"/>
    </xf>
    <xf numFmtId="0" fontId="3" fillId="0" borderId="0" xfId="0" applyFont="1" applyAlignment="1">
      <alignment horizontal="left" vertical="center" wrapText="1"/>
    </xf>
    <xf numFmtId="0" fontId="2" fillId="2" borderId="4" xfId="2" applyFill="1" applyBorder="1"/>
    <xf numFmtId="0" fontId="2" fillId="2" borderId="5" xfId="2" applyFill="1" applyBorder="1"/>
    <xf numFmtId="0" fontId="5" fillId="0" borderId="0" xfId="2" applyFont="1" applyAlignment="1">
      <alignment vertical="center" wrapText="1"/>
    </xf>
    <xf numFmtId="0" fontId="6" fillId="3" borderId="0" xfId="2" applyFont="1" applyFill="1" applyAlignment="1">
      <alignment horizontal="left" vertical="center" wrapText="1"/>
    </xf>
    <xf numFmtId="0" fontId="2" fillId="2" borderId="9" xfId="2" applyFill="1" applyBorder="1"/>
    <xf numFmtId="0" fontId="3" fillId="0" borderId="10"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0" xfId="2" applyFont="1" applyAlignment="1">
      <alignment vertical="center" wrapText="1"/>
    </xf>
    <xf numFmtId="0" fontId="3" fillId="0" borderId="0" xfId="2" applyFont="1" applyAlignment="1">
      <alignment horizontal="center" vertical="center" wrapText="1"/>
    </xf>
    <xf numFmtId="0" fontId="2" fillId="0" borderId="0" xfId="2" applyAlignment="1">
      <alignment vertical="center" wrapText="1"/>
    </xf>
    <xf numFmtId="0" fontId="2" fillId="0" borderId="9" xfId="2" applyBorder="1" applyAlignment="1">
      <alignment vertical="center" wrapText="1"/>
    </xf>
    <xf numFmtId="9" fontId="2" fillId="0" borderId="1" xfId="2" applyNumberFormat="1" applyBorder="1" applyAlignment="1">
      <alignment horizontal="center" vertical="center" wrapText="1"/>
    </xf>
    <xf numFmtId="9" fontId="2" fillId="0" borderId="13" xfId="2" applyNumberFormat="1" applyBorder="1" applyAlignment="1">
      <alignment horizontal="center" vertical="center" wrapText="1"/>
    </xf>
    <xf numFmtId="0" fontId="7" fillId="0" borderId="0" xfId="2" applyFont="1" applyAlignment="1">
      <alignment vertical="center" wrapText="1"/>
    </xf>
    <xf numFmtId="0" fontId="2" fillId="0" borderId="0" xfId="2" applyAlignment="1">
      <alignment horizontal="center" vertical="center" wrapText="1"/>
    </xf>
    <xf numFmtId="0" fontId="3" fillId="0" borderId="1" xfId="2" applyFont="1" applyBorder="1" applyAlignment="1">
      <alignment horizontal="center" vertical="center" wrapText="1"/>
    </xf>
    <xf numFmtId="0" fontId="3" fillId="0" borderId="14" xfId="2" applyFont="1" applyBorder="1" applyAlignment="1">
      <alignment horizontal="center" vertical="center" wrapText="1"/>
    </xf>
    <xf numFmtId="14" fontId="3" fillId="0" borderId="1" xfId="2" applyNumberFormat="1" applyFont="1" applyBorder="1" applyAlignment="1">
      <alignment horizontal="center" vertical="center" wrapText="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13" xfId="0" applyFont="1" applyBorder="1" applyAlignment="1">
      <alignment horizontal="center" vertical="center" wrapText="1" readingOrder="1"/>
    </xf>
    <xf numFmtId="0" fontId="9" fillId="0" borderId="0" xfId="3" applyFont="1"/>
    <xf numFmtId="0" fontId="2" fillId="0" borderId="15" xfId="2" applyBorder="1" applyAlignment="1">
      <alignment horizontal="center" vertical="center" wrapText="1"/>
    </xf>
    <xf numFmtId="0" fontId="2" fillId="0" borderId="1" xfId="2" applyBorder="1" applyAlignment="1">
      <alignment horizontal="justify" vertical="center" wrapText="1"/>
    </xf>
    <xf numFmtId="9" fontId="2" fillId="0" borderId="3" xfId="2" applyNumberFormat="1" applyBorder="1" applyAlignment="1">
      <alignment horizontal="justify" vertical="center" wrapText="1"/>
    </xf>
    <xf numFmtId="9" fontId="10" fillId="0" borderId="3" xfId="0" applyNumberFormat="1" applyFont="1" applyBorder="1" applyAlignment="1">
      <alignment horizontal="left" vertical="center" wrapText="1"/>
    </xf>
    <xf numFmtId="9" fontId="2" fillId="0" borderId="3" xfId="2" applyNumberFormat="1" applyBorder="1" applyAlignment="1">
      <alignment horizontal="center" vertical="center" wrapText="1"/>
    </xf>
    <xf numFmtId="9" fontId="10" fillId="0" borderId="3" xfId="0" applyNumberFormat="1" applyFont="1" applyBorder="1" applyAlignment="1">
      <alignment horizontal="center" vertical="center" wrapText="1"/>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0" fontId="2" fillId="0" borderId="0" xfId="2" applyAlignment="1">
      <alignment horizontal="justify" vertical="center" wrapText="1"/>
    </xf>
    <xf numFmtId="9" fontId="2" fillId="0" borderId="15" xfId="2" applyNumberFormat="1" applyBorder="1" applyAlignment="1">
      <alignment horizontal="center" vertical="center" wrapText="1"/>
    </xf>
    <xf numFmtId="0" fontId="11" fillId="5" borderId="1" xfId="0" applyFont="1" applyFill="1" applyBorder="1" applyAlignment="1">
      <alignment horizontal="center" vertical="center" wrapText="1" readingOrder="1"/>
    </xf>
    <xf numFmtId="0" fontId="2" fillId="6" borderId="13" xfId="0" applyFont="1" applyFill="1" applyBorder="1" applyAlignment="1">
      <alignment horizontal="center" vertical="center" wrapText="1" readingOrder="1"/>
    </xf>
    <xf numFmtId="0" fontId="9" fillId="0" borderId="0" xfId="3" applyFont="1" applyAlignment="1">
      <alignment horizontal="center" vertical="center"/>
    </xf>
    <xf numFmtId="0" fontId="11" fillId="7" borderId="1" xfId="0" applyFont="1" applyFill="1" applyBorder="1" applyAlignment="1">
      <alignment horizontal="center" vertical="center" wrapText="1" readingOrder="1"/>
    </xf>
    <xf numFmtId="0" fontId="12" fillId="0" borderId="0" xfId="3" applyFont="1" applyAlignment="1">
      <alignment vertical="center" textRotation="90" wrapText="1"/>
    </xf>
    <xf numFmtId="0" fontId="13" fillId="0" borderId="0" xfId="3" applyFont="1" applyAlignment="1">
      <alignment horizontal="center" vertical="center" wrapText="1"/>
    </xf>
    <xf numFmtId="0" fontId="9" fillId="0" borderId="0" xfId="3" applyFont="1" applyAlignment="1">
      <alignment horizontal="center" vertical="center" wrapText="1"/>
    </xf>
    <xf numFmtId="0" fontId="11" fillId="8" borderId="1" xfId="0" applyFont="1" applyFill="1" applyBorder="1" applyAlignment="1">
      <alignment horizontal="center" vertical="center" wrapText="1" readingOrder="1"/>
    </xf>
    <xf numFmtId="9" fontId="2" fillId="0" borderId="19" xfId="2" applyNumberFormat="1" applyBorder="1" applyAlignment="1">
      <alignment horizontal="center" vertical="center" wrapText="1"/>
    </xf>
    <xf numFmtId="0" fontId="2" fillId="0" borderId="20" xfId="0" applyFont="1" applyBorder="1" applyAlignment="1">
      <alignment horizontal="center" vertical="center" wrapText="1" readingOrder="1"/>
    </xf>
    <xf numFmtId="0" fontId="11" fillId="8" borderId="20" xfId="0" applyFont="1" applyFill="1" applyBorder="1" applyAlignment="1">
      <alignment horizontal="center" vertical="center" wrapText="1" readingOrder="1"/>
    </xf>
    <xf numFmtId="0" fontId="11" fillId="7" borderId="20" xfId="0" applyFont="1" applyFill="1" applyBorder="1" applyAlignment="1">
      <alignment horizontal="center" vertical="center" wrapText="1" readingOrder="1"/>
    </xf>
    <xf numFmtId="0" fontId="11" fillId="5" borderId="20" xfId="0" applyFont="1" applyFill="1" applyBorder="1" applyAlignment="1">
      <alignment horizontal="center" vertical="center" wrapText="1" readingOrder="1"/>
    </xf>
    <xf numFmtId="0" fontId="2" fillId="6" borderId="21" xfId="0" applyFont="1" applyFill="1" applyBorder="1" applyAlignment="1">
      <alignment horizontal="center" vertical="center" wrapText="1" readingOrder="1"/>
    </xf>
    <xf numFmtId="0" fontId="9" fillId="0" borderId="0" xfId="3" applyFont="1" applyAlignment="1">
      <alignment vertical="center"/>
    </xf>
    <xf numFmtId="0" fontId="2" fillId="6" borderId="1" xfId="0" applyFont="1" applyFill="1" applyBorder="1" applyAlignment="1">
      <alignment horizontal="center" vertical="center" wrapText="1" readingOrder="1"/>
    </xf>
    <xf numFmtId="0" fontId="7" fillId="0" borderId="1" xfId="2" applyFont="1" applyBorder="1" applyAlignment="1">
      <alignment horizontal="left" vertical="center"/>
    </xf>
    <xf numFmtId="0" fontId="7" fillId="0" borderId="0" xfId="0" applyFont="1" applyAlignment="1">
      <alignment vertical="center" readingOrder="1"/>
    </xf>
    <xf numFmtId="0" fontId="15" fillId="0" borderId="0" xfId="3" applyFont="1"/>
    <xf numFmtId="0" fontId="2" fillId="0" borderId="0" xfId="0" applyFont="1" applyAlignment="1">
      <alignment vertical="center"/>
    </xf>
    <xf numFmtId="0" fontId="11" fillId="0" borderId="0" xfId="0" applyFont="1" applyAlignment="1">
      <alignment horizontal="center" vertical="center" wrapText="1" readingOrder="1"/>
    </xf>
    <xf numFmtId="0" fontId="2" fillId="0" borderId="0" xfId="0" applyFont="1" applyAlignment="1">
      <alignment vertical="center" readingOrder="1"/>
    </xf>
    <xf numFmtId="0" fontId="2" fillId="0" borderId="0" xfId="3" applyFont="1" applyAlignment="1">
      <alignment vertical="center"/>
    </xf>
    <xf numFmtId="0" fontId="2" fillId="0" borderId="0" xfId="2" applyAlignment="1">
      <alignment horizontal="left"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0" fillId="8" borderId="0" xfId="0" applyFill="1"/>
    <xf numFmtId="0" fontId="2" fillId="10" borderId="0" xfId="2" applyFill="1" applyAlignment="1">
      <alignment horizontal="left"/>
    </xf>
    <xf numFmtId="0" fontId="4" fillId="10" borderId="2" xfId="2" applyFont="1" applyFill="1" applyBorder="1" applyAlignment="1">
      <alignment vertical="center" wrapText="1"/>
    </xf>
    <xf numFmtId="0" fontId="2" fillId="10" borderId="0" xfId="2" applyFill="1"/>
    <xf numFmtId="14" fontId="2" fillId="10" borderId="0" xfId="2" applyNumberFormat="1" applyFill="1"/>
    <xf numFmtId="0" fontId="2" fillId="10" borderId="0" xfId="2" applyFill="1" applyAlignment="1">
      <alignment horizontal="center" vertical="center"/>
    </xf>
    <xf numFmtId="0" fontId="2" fillId="10" borderId="0" xfId="2" applyFill="1" applyAlignment="1">
      <alignment horizontal="center"/>
    </xf>
    <xf numFmtId="0" fontId="6" fillId="10" borderId="0" xfId="2" applyFont="1" applyFill="1" applyAlignment="1">
      <alignment vertical="center" wrapText="1"/>
    </xf>
    <xf numFmtId="0" fontId="2" fillId="10" borderId="4" xfId="2" applyFill="1" applyBorder="1"/>
    <xf numFmtId="0" fontId="2" fillId="10" borderId="5" xfId="2" applyFill="1" applyBorder="1"/>
    <xf numFmtId="0" fontId="6" fillId="10" borderId="0" xfId="2" applyFont="1" applyFill="1" applyAlignment="1">
      <alignment horizontal="left" vertical="center" wrapText="1"/>
    </xf>
    <xf numFmtId="0" fontId="2" fillId="10" borderId="9" xfId="2" applyFill="1" applyBorder="1"/>
    <xf numFmtId="0" fontId="11" fillId="0" borderId="0" xfId="3" applyFont="1"/>
    <xf numFmtId="9" fontId="11" fillId="0" borderId="3" xfId="0" applyNumberFormat="1" applyFont="1" applyBorder="1" applyAlignment="1">
      <alignment horizontal="left" vertical="center" wrapText="1"/>
    </xf>
    <xf numFmtId="9" fontId="11" fillId="0" borderId="3" xfId="0" applyNumberFormat="1" applyFont="1" applyBorder="1" applyAlignment="1">
      <alignment horizontal="center" vertical="center" wrapText="1"/>
    </xf>
    <xf numFmtId="0" fontId="2" fillId="11" borderId="1" xfId="2" applyFill="1" applyBorder="1" applyAlignment="1" applyProtection="1">
      <alignment horizontal="justify" vertical="center" wrapText="1"/>
      <protection locked="0"/>
    </xf>
    <xf numFmtId="14" fontId="2" fillId="11" borderId="1" xfId="2" applyNumberFormat="1" applyFill="1" applyBorder="1" applyAlignment="1" applyProtection="1">
      <alignment horizontal="justify" vertical="center" wrapText="1"/>
      <protection locked="0"/>
    </xf>
    <xf numFmtId="0" fontId="11" fillId="12" borderId="1" xfId="0" applyFont="1" applyFill="1" applyBorder="1" applyAlignment="1">
      <alignment horizontal="center" vertical="center" wrapText="1" readingOrder="1"/>
    </xf>
    <xf numFmtId="0" fontId="2" fillId="13" borderId="13" xfId="0" applyFont="1" applyFill="1" applyBorder="1" applyAlignment="1">
      <alignment horizontal="center" vertical="center" wrapText="1" readingOrder="1"/>
    </xf>
    <xf numFmtId="0" fontId="11" fillId="0" borderId="0" xfId="3" applyFont="1" applyAlignment="1">
      <alignment horizontal="center" vertical="center"/>
    </xf>
    <xf numFmtId="0" fontId="11" fillId="14" borderId="1" xfId="0" applyFont="1" applyFill="1" applyBorder="1" applyAlignment="1">
      <alignment horizontal="center" vertical="center" wrapText="1" readingOrder="1"/>
    </xf>
    <xf numFmtId="0" fontId="16" fillId="0" borderId="0" xfId="3" applyFont="1" applyAlignment="1">
      <alignment horizontal="center" vertical="center" wrapText="1"/>
    </xf>
    <xf numFmtId="0" fontId="11" fillId="0" borderId="0" xfId="3" applyFont="1" applyAlignment="1">
      <alignment horizontal="center" vertical="center" wrapText="1"/>
    </xf>
    <xf numFmtId="0" fontId="11" fillId="15" borderId="1" xfId="0" applyFont="1" applyFill="1" applyBorder="1" applyAlignment="1">
      <alignment horizontal="center" vertical="center" wrapText="1" readingOrder="1"/>
    </xf>
    <xf numFmtId="0" fontId="2" fillId="11" borderId="1" xfId="2" applyFill="1" applyBorder="1" applyAlignment="1" applyProtection="1">
      <alignment horizontal="left" vertical="center" wrapText="1"/>
      <protection locked="0"/>
    </xf>
    <xf numFmtId="0" fontId="11" fillId="15" borderId="20" xfId="0" applyFont="1" applyFill="1" applyBorder="1" applyAlignment="1">
      <alignment horizontal="center" vertical="center" wrapText="1" readingOrder="1"/>
    </xf>
    <xf numFmtId="0" fontId="11" fillId="14" borderId="20" xfId="0" applyFont="1" applyFill="1" applyBorder="1" applyAlignment="1">
      <alignment horizontal="center" vertical="center" wrapText="1" readingOrder="1"/>
    </xf>
    <xf numFmtId="0" fontId="11" fillId="12" borderId="20" xfId="0" applyFont="1" applyFill="1" applyBorder="1" applyAlignment="1">
      <alignment horizontal="center" vertical="center" wrapText="1" readingOrder="1"/>
    </xf>
    <xf numFmtId="0" fontId="2" fillId="13" borderId="21" xfId="0" applyFont="1" applyFill="1" applyBorder="1" applyAlignment="1">
      <alignment horizontal="center" vertical="center" wrapText="1" readingOrder="1"/>
    </xf>
    <xf numFmtId="0" fontId="11" fillId="0" borderId="0" xfId="3" applyFont="1" applyAlignment="1">
      <alignment vertical="center"/>
    </xf>
    <xf numFmtId="0" fontId="2" fillId="13" borderId="1" xfId="0" applyFont="1" applyFill="1" applyBorder="1" applyAlignment="1">
      <alignment horizontal="center" vertical="center" wrapText="1" readingOrder="1"/>
    </xf>
    <xf numFmtId="0" fontId="14" fillId="11" borderId="22" xfId="2" applyFont="1" applyFill="1" applyBorder="1" applyAlignment="1" applyProtection="1">
      <alignment horizontal="left" vertical="center" wrapText="1"/>
      <protection locked="0"/>
    </xf>
    <xf numFmtId="0" fontId="17" fillId="4" borderId="1"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justify" vertical="center"/>
      <protection locked="0"/>
    </xf>
    <xf numFmtId="14" fontId="2" fillId="4" borderId="2" xfId="2" applyNumberFormat="1" applyFill="1" applyBorder="1" applyAlignment="1" applyProtection="1">
      <alignment horizontal="justify" vertical="center" wrapText="1"/>
      <protection locked="0"/>
    </xf>
    <xf numFmtId="0" fontId="2" fillId="4" borderId="14" xfId="2" applyFill="1" applyBorder="1" applyAlignment="1" applyProtection="1">
      <alignment horizontal="justify" vertical="center" wrapText="1"/>
      <protection locked="0"/>
    </xf>
    <xf numFmtId="14" fontId="18" fillId="4" borderId="25" xfId="0" applyNumberFormat="1" applyFont="1" applyFill="1" applyBorder="1" applyProtection="1">
      <protection locked="0"/>
    </xf>
    <xf numFmtId="14" fontId="2" fillId="4" borderId="24" xfId="2" applyNumberFormat="1" applyFill="1" applyBorder="1" applyAlignment="1" applyProtection="1">
      <alignment horizontal="justify" vertical="center" wrapText="1"/>
      <protection locked="0"/>
    </xf>
    <xf numFmtId="14" fontId="18" fillId="4" borderId="26" xfId="0" applyNumberFormat="1" applyFont="1" applyFill="1" applyBorder="1" applyProtection="1">
      <protection locked="0"/>
    </xf>
    <xf numFmtId="14" fontId="2" fillId="4" borderId="3" xfId="2" applyNumberFormat="1" applyFill="1" applyBorder="1" applyAlignment="1" applyProtection="1">
      <alignment horizontal="justify" vertical="center" wrapText="1"/>
      <protection locked="0"/>
    </xf>
    <xf numFmtId="14" fontId="19" fillId="4" borderId="1" xfId="2" applyNumberFormat="1" applyFont="1" applyFill="1" applyBorder="1" applyAlignment="1" applyProtection="1">
      <alignment horizontal="justify" vertical="center" wrapText="1"/>
      <protection locked="0"/>
    </xf>
    <xf numFmtId="0" fontId="21" fillId="16" borderId="1" xfId="0" applyFont="1" applyFill="1" applyBorder="1" applyAlignment="1">
      <alignment horizontal="center" vertical="center" wrapText="1"/>
    </xf>
    <xf numFmtId="0" fontId="21" fillId="16" borderId="1" xfId="0" applyFont="1" applyFill="1" applyBorder="1" applyAlignment="1">
      <alignment horizontal="center" vertical="center" textRotation="90" wrapText="1"/>
    </xf>
    <xf numFmtId="0" fontId="21" fillId="16" borderId="1" xfId="0" applyFont="1" applyFill="1" applyBorder="1" applyAlignment="1">
      <alignment horizontal="left" vertical="center" textRotation="90" wrapText="1"/>
    </xf>
    <xf numFmtId="0" fontId="21" fillId="16" borderId="1" xfId="0" applyFont="1" applyFill="1" applyBorder="1" applyAlignment="1">
      <alignment horizontal="center" vertical="center" textRotation="90"/>
    </xf>
    <xf numFmtId="0" fontId="21" fillId="0" borderId="1" xfId="0" applyFont="1" applyBorder="1" applyAlignment="1">
      <alignment horizontal="center" vertical="center" wrapText="1"/>
    </xf>
    <xf numFmtId="0" fontId="21" fillId="0" borderId="14" xfId="0" applyFont="1" applyBorder="1" applyAlignment="1">
      <alignment horizontal="center" vertical="center" wrapText="1"/>
    </xf>
    <xf numFmtId="0" fontId="0" fillId="0" borderId="2" xfId="0" applyBorder="1" applyAlignment="1">
      <alignment horizontal="center" vertical="center" textRotation="90" wrapText="1"/>
    </xf>
    <xf numFmtId="0" fontId="0" fillId="0" borderId="1" xfId="0" applyBorder="1" applyAlignment="1">
      <alignment horizontal="center" vertical="center" wrapText="1"/>
    </xf>
    <xf numFmtId="0" fontId="22" fillId="0" borderId="1" xfId="0" applyFont="1" applyBorder="1" applyAlignment="1">
      <alignment horizontal="center" vertical="center" wrapText="1"/>
    </xf>
    <xf numFmtId="0" fontId="22" fillId="3" borderId="1" xfId="0" applyFont="1" applyFill="1" applyBorder="1" applyAlignment="1">
      <alignment vertical="center" textRotation="90" wrapText="1"/>
    </xf>
    <xf numFmtId="0" fontId="22" fillId="3" borderId="1" xfId="0" applyFont="1" applyFill="1" applyBorder="1" applyAlignment="1">
      <alignment horizontal="center" vertical="center" wrapText="1"/>
    </xf>
    <xf numFmtId="0" fontId="22" fillId="3" borderId="1" xfId="0" applyFont="1" applyFill="1" applyBorder="1" applyAlignment="1">
      <alignment horizontal="center" vertical="center" textRotation="90" wrapText="1"/>
    </xf>
    <xf numFmtId="0" fontId="0" fillId="17" borderId="1" xfId="0" applyFill="1" applyBorder="1" applyAlignment="1">
      <alignment vertical="center" textRotation="90" wrapText="1"/>
    </xf>
    <xf numFmtId="9" fontId="22" fillId="3" borderId="1" xfId="0" applyNumberFormat="1" applyFont="1" applyFill="1" applyBorder="1" applyAlignment="1">
      <alignment horizontal="center" vertical="center"/>
    </xf>
    <xf numFmtId="0" fontId="23" fillId="8" borderId="14" xfId="0" applyFont="1" applyFill="1" applyBorder="1" applyAlignment="1">
      <alignment horizontal="center" vertical="center" wrapText="1"/>
    </xf>
    <xf numFmtId="9" fontId="0" fillId="0" borderId="1" xfId="1" applyFont="1" applyBorder="1" applyAlignment="1">
      <alignment horizontal="center" vertical="center"/>
    </xf>
    <xf numFmtId="0" fontId="20" fillId="0" borderId="1" xfId="4" applyBorder="1" applyAlignment="1">
      <alignment wrapText="1"/>
    </xf>
    <xf numFmtId="0" fontId="0" fillId="0" borderId="2" xfId="0" applyBorder="1" applyAlignment="1">
      <alignment horizontal="left" vertical="center" wrapText="1"/>
    </xf>
    <xf numFmtId="0" fontId="0" fillId="0" borderId="1" xfId="0" applyBorder="1" applyAlignment="1">
      <alignment vertical="center" textRotation="90" wrapText="1"/>
    </xf>
    <xf numFmtId="0" fontId="0" fillId="0" borderId="2" xfId="0" applyBorder="1" applyAlignment="1">
      <alignment horizontal="center" vertical="center" wrapText="1"/>
    </xf>
    <xf numFmtId="0" fontId="0" fillId="0" borderId="1" xfId="0" applyBorder="1" applyAlignment="1">
      <alignment horizontal="center" vertical="center" textRotation="90" wrapText="1"/>
    </xf>
    <xf numFmtId="0" fontId="0" fillId="0" borderId="1" xfId="0" applyBorder="1" applyAlignment="1">
      <alignment horizontal="left" vertical="center" wrapText="1"/>
    </xf>
    <xf numFmtId="9" fontId="27" fillId="8" borderId="2" xfId="1" applyFont="1" applyFill="1" applyBorder="1" applyAlignment="1">
      <alignment horizontal="center" vertical="center"/>
    </xf>
    <xf numFmtId="0" fontId="27" fillId="8" borderId="29" xfId="0" applyFont="1" applyFill="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vertical="center" textRotation="90" wrapText="1"/>
    </xf>
    <xf numFmtId="0" fontId="0" fillId="0" borderId="3" xfId="0" applyBorder="1" applyAlignment="1">
      <alignment vertical="center" wrapText="1"/>
    </xf>
    <xf numFmtId="0" fontId="0" fillId="0" borderId="1" xfId="0" applyBorder="1" applyAlignment="1">
      <alignment horizontal="center"/>
    </xf>
    <xf numFmtId="0" fontId="0" fillId="0" borderId="10" xfId="0" applyBorder="1" applyAlignment="1">
      <alignment horizontal="center"/>
    </xf>
    <xf numFmtId="0" fontId="0" fillId="0" borderId="14" xfId="0" applyBorder="1" applyAlignment="1">
      <alignment horizontal="center"/>
    </xf>
    <xf numFmtId="0" fontId="0" fillId="17" borderId="1" xfId="0" applyFill="1" applyBorder="1" applyAlignment="1">
      <alignment horizontal="center" vertical="center" textRotation="90" wrapText="1"/>
    </xf>
    <xf numFmtId="9" fontId="0" fillId="8" borderId="2" xfId="0" applyNumberFormat="1" applyFill="1" applyBorder="1" applyAlignment="1">
      <alignment horizontal="center" vertical="center" wrapText="1"/>
    </xf>
    <xf numFmtId="0" fontId="0" fillId="8" borderId="29" xfId="0" applyFill="1" applyBorder="1" applyAlignment="1">
      <alignment horizontal="center" vertical="center" wrapText="1"/>
    </xf>
    <xf numFmtId="0" fontId="0" fillId="0" borderId="2" xfId="0" applyBorder="1" applyAlignment="1">
      <alignment vertical="center" wrapText="1"/>
    </xf>
    <xf numFmtId="9" fontId="27" fillId="8" borderId="1" xfId="1" applyFont="1" applyFill="1" applyBorder="1" applyAlignment="1">
      <alignment horizontal="center" vertical="center" wrapText="1"/>
    </xf>
    <xf numFmtId="0" fontId="27" fillId="8" borderId="14" xfId="0" applyFont="1" applyFill="1" applyBorder="1" applyAlignment="1">
      <alignment vertical="center" wrapText="1"/>
    </xf>
    <xf numFmtId="0" fontId="28" fillId="0" borderId="2" xfId="0" applyFont="1" applyBorder="1" applyAlignment="1">
      <alignment horizontal="center" vertical="center" textRotation="90" wrapText="1"/>
    </xf>
    <xf numFmtId="0" fontId="0" fillId="17" borderId="2" xfId="0" applyFill="1" applyBorder="1" applyAlignment="1">
      <alignment horizontal="center" vertical="center" textRotation="90" wrapText="1"/>
    </xf>
    <xf numFmtId="9" fontId="27" fillId="8" borderId="1" xfId="1" applyFont="1" applyFill="1" applyBorder="1" applyAlignment="1">
      <alignment horizontal="center" vertical="center"/>
    </xf>
    <xf numFmtId="9" fontId="29" fillId="8" borderId="1" xfId="0" applyNumberFormat="1" applyFont="1" applyFill="1" applyBorder="1" applyAlignment="1">
      <alignment horizontal="center" vertical="center"/>
    </xf>
    <xf numFmtId="0" fontId="29" fillId="8" borderId="14" xfId="0" applyFont="1" applyFill="1" applyBorder="1" applyAlignment="1">
      <alignment horizontal="justify" vertical="center" wrapText="1"/>
    </xf>
    <xf numFmtId="164" fontId="2" fillId="4" borderId="1" xfId="2" applyNumberFormat="1" applyFill="1" applyBorder="1" applyAlignment="1" applyProtection="1">
      <alignment horizontal="justify" vertical="center" wrapText="1"/>
      <protection locked="0"/>
    </xf>
    <xf numFmtId="0" fontId="2" fillId="18" borderId="15" xfId="2" applyFill="1" applyBorder="1" applyAlignment="1">
      <alignment horizontal="center" vertical="center" wrapText="1"/>
    </xf>
    <xf numFmtId="0" fontId="2" fillId="18" borderId="1" xfId="2" applyFill="1" applyBorder="1" applyAlignment="1">
      <alignment horizontal="justify" vertical="top" wrapText="1"/>
    </xf>
    <xf numFmtId="9" fontId="2" fillId="18" borderId="3" xfId="2" applyNumberFormat="1" applyFill="1" applyBorder="1" applyAlignment="1">
      <alignment horizontal="justify" vertical="center" wrapText="1"/>
    </xf>
    <xf numFmtId="0" fontId="2" fillId="4" borderId="1" xfId="2" applyFill="1" applyBorder="1" applyAlignment="1" applyProtection="1">
      <alignment horizontal="justify" vertical="top" wrapText="1"/>
      <protection locked="0"/>
    </xf>
    <xf numFmtId="0" fontId="2" fillId="19" borderId="15" xfId="2" applyFill="1" applyBorder="1" applyAlignment="1">
      <alignment horizontal="center" vertical="center" wrapText="1"/>
    </xf>
    <xf numFmtId="0" fontId="2" fillId="19" borderId="1" xfId="2" applyFill="1" applyBorder="1" applyAlignment="1">
      <alignment horizontal="justify" vertical="center" wrapText="1"/>
    </xf>
    <xf numFmtId="9" fontId="2" fillId="19" borderId="3" xfId="2" applyNumberFormat="1" applyFill="1" applyBorder="1" applyAlignment="1">
      <alignment horizontal="justify" vertical="center" wrapText="1"/>
    </xf>
    <xf numFmtId="0" fontId="28" fillId="4" borderId="1" xfId="0" applyFont="1" applyFill="1" applyBorder="1" applyAlignment="1" applyProtection="1">
      <alignment horizontal="left" vertical="center" wrapText="1"/>
      <protection locked="0"/>
    </xf>
    <xf numFmtId="0" fontId="2" fillId="20" borderId="15" xfId="2" applyFill="1" applyBorder="1" applyAlignment="1">
      <alignment horizontal="center" vertical="center" wrapText="1"/>
    </xf>
    <xf numFmtId="0" fontId="2" fillId="20" borderId="1" xfId="2" applyFill="1" applyBorder="1" applyAlignment="1">
      <alignment horizontal="justify" vertical="center" wrapText="1"/>
    </xf>
    <xf numFmtId="9" fontId="2" fillId="20" borderId="3" xfId="2" applyNumberFormat="1" applyFill="1" applyBorder="1" applyAlignment="1">
      <alignment horizontal="justify" vertical="center" wrapText="1"/>
    </xf>
    <xf numFmtId="0" fontId="2" fillId="21" borderId="15" xfId="2" applyFill="1" applyBorder="1" applyAlignment="1">
      <alignment horizontal="center" vertical="center" wrapText="1"/>
    </xf>
    <xf numFmtId="0" fontId="2" fillId="9" borderId="15" xfId="2" applyFill="1" applyBorder="1" applyAlignment="1">
      <alignment horizontal="center" vertical="center" wrapText="1"/>
    </xf>
    <xf numFmtId="0" fontId="2" fillId="22" borderId="15" xfId="2" applyFill="1" applyBorder="1" applyAlignment="1">
      <alignment horizontal="center" vertical="center" wrapText="1"/>
    </xf>
    <xf numFmtId="0" fontId="2" fillId="23" borderId="15" xfId="2" applyFill="1" applyBorder="1" applyAlignment="1">
      <alignment horizontal="center" vertical="center" wrapText="1"/>
    </xf>
    <xf numFmtId="0" fontId="2" fillId="24" borderId="15" xfId="2" applyFill="1" applyBorder="1" applyAlignment="1">
      <alignment horizontal="center" vertical="center" wrapText="1"/>
    </xf>
    <xf numFmtId="0" fontId="3" fillId="0" borderId="16" xfId="2" applyFont="1" applyBorder="1" applyAlignment="1">
      <alignment horizontal="center" vertical="center" textRotation="90" wrapText="1"/>
    </xf>
    <xf numFmtId="0" fontId="3" fillId="0" borderId="17" xfId="2" applyFont="1" applyBorder="1" applyAlignment="1">
      <alignment horizontal="center" vertical="center" textRotation="90" wrapText="1"/>
    </xf>
    <xf numFmtId="0" fontId="3" fillId="0" borderId="18" xfId="2" applyFont="1" applyBorder="1" applyAlignment="1">
      <alignment horizontal="center" vertical="center" textRotation="90" wrapText="1"/>
    </xf>
    <xf numFmtId="0" fontId="2" fillId="10" borderId="2" xfId="2" applyFill="1" applyBorder="1" applyAlignment="1">
      <alignment horizontal="center"/>
    </xf>
    <xf numFmtId="0" fontId="2" fillId="10" borderId="3" xfId="2" applyFill="1" applyBorder="1" applyAlignment="1">
      <alignment horizontal="center"/>
    </xf>
    <xf numFmtId="0" fontId="3" fillId="0" borderId="2" xfId="2" applyFont="1" applyBorder="1" applyAlignment="1">
      <alignment horizontal="center" vertical="center"/>
    </xf>
    <xf numFmtId="0" fontId="3" fillId="0" borderId="3" xfId="2" applyFont="1" applyBorder="1" applyAlignment="1">
      <alignment horizontal="center" vertical="center"/>
    </xf>
    <xf numFmtId="0" fontId="6" fillId="10" borderId="14" xfId="2" applyFont="1" applyFill="1" applyBorder="1" applyAlignment="1">
      <alignment horizontal="left" vertical="center" wrapText="1"/>
    </xf>
    <xf numFmtId="0" fontId="6" fillId="10" borderId="23" xfId="2" applyFont="1" applyFill="1" applyBorder="1" applyAlignment="1">
      <alignment horizontal="left" vertical="center" wrapText="1"/>
    </xf>
    <xf numFmtId="0" fontId="6" fillId="10" borderId="24" xfId="2" applyFont="1" applyFill="1" applyBorder="1" applyAlignment="1">
      <alignment horizontal="left"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23" xfId="2" applyFont="1" applyBorder="1" applyAlignment="1">
      <alignment horizontal="center" vertical="center" wrapText="1"/>
    </xf>
    <xf numFmtId="0" fontId="3" fillId="0" borderId="24" xfId="2" applyFont="1" applyBorder="1" applyAlignment="1">
      <alignment horizontal="center" vertical="center" wrapText="1"/>
    </xf>
    <xf numFmtId="0" fontId="2" fillId="2" borderId="2" xfId="2" applyFill="1" applyBorder="1" applyAlignment="1">
      <alignment horizontal="center"/>
    </xf>
    <xf numFmtId="0" fontId="2" fillId="2" borderId="3" xfId="2" applyFill="1" applyBorder="1" applyAlignment="1">
      <alignment horizontal="center"/>
    </xf>
    <xf numFmtId="0" fontId="6" fillId="3" borderId="14" xfId="2" applyFont="1" applyFill="1" applyBorder="1" applyAlignment="1">
      <alignment horizontal="left" vertical="center" wrapText="1"/>
    </xf>
    <xf numFmtId="0" fontId="6" fillId="3" borderId="23" xfId="2" applyFont="1" applyFill="1" applyBorder="1" applyAlignment="1">
      <alignment horizontal="left" vertical="center" wrapText="1"/>
    </xf>
    <xf numFmtId="0" fontId="6" fillId="3" borderId="24" xfId="2" applyFont="1" applyFill="1" applyBorder="1" applyAlignment="1">
      <alignment horizontal="left" vertical="center" wrapText="1"/>
    </xf>
    <xf numFmtId="0" fontId="2" fillId="2" borderId="1" xfId="2" applyFill="1" applyBorder="1" applyAlignment="1">
      <alignment horizontal="center"/>
    </xf>
    <xf numFmtId="0" fontId="3" fillId="0" borderId="1" xfId="2" applyFont="1" applyBorder="1" applyAlignment="1">
      <alignment horizontal="center" vertical="center"/>
    </xf>
    <xf numFmtId="0" fontId="6" fillId="3" borderId="1" xfId="2" applyFont="1" applyFill="1" applyBorder="1" applyAlignment="1">
      <alignment horizontal="left" vertical="center" wrapText="1"/>
    </xf>
    <xf numFmtId="0" fontId="6" fillId="3" borderId="3" xfId="2" applyFont="1" applyFill="1" applyBorder="1" applyAlignment="1">
      <alignment horizontal="left" vertical="center" wrapText="1"/>
    </xf>
    <xf numFmtId="0" fontId="3" fillId="0" borderId="1" xfId="2" applyFont="1" applyBorder="1" applyAlignment="1">
      <alignment horizontal="center" vertical="center" wrapText="1"/>
    </xf>
    <xf numFmtId="0" fontId="0" fillId="0" borderId="2" xfId="0" applyBorder="1" applyAlignment="1">
      <alignment horizontal="center" vertical="center" textRotation="90" wrapText="1"/>
    </xf>
    <xf numFmtId="0" fontId="0" fillId="0" borderId="28" xfId="0" applyBorder="1" applyAlignment="1">
      <alignment horizontal="center" vertical="center" textRotation="90" wrapText="1"/>
    </xf>
    <xf numFmtId="0" fontId="21" fillId="9" borderId="27" xfId="0" applyFont="1" applyFill="1" applyBorder="1" applyAlignment="1">
      <alignment horizontal="center" vertical="center" wrapText="1"/>
    </xf>
    <xf numFmtId="0" fontId="21" fillId="9" borderId="0" xfId="0" applyFont="1" applyFill="1" applyAlignment="1">
      <alignment horizontal="center" vertical="center" wrapText="1"/>
    </xf>
    <xf numFmtId="0" fontId="21" fillId="16" borderId="14" xfId="0" applyFont="1" applyFill="1" applyBorder="1" applyAlignment="1">
      <alignment horizontal="center" vertical="center" wrapText="1"/>
    </xf>
    <xf numFmtId="0" fontId="21" fillId="16" borderId="23" xfId="0" applyFont="1" applyFill="1" applyBorder="1" applyAlignment="1">
      <alignment horizontal="center" vertical="center" wrapText="1"/>
    </xf>
    <xf numFmtId="0" fontId="21" fillId="16" borderId="24" xfId="0" applyFont="1" applyFill="1" applyBorder="1" applyAlignment="1">
      <alignment horizontal="center" vertical="center" wrapText="1"/>
    </xf>
    <xf numFmtId="0" fontId="27" fillId="0" borderId="0" xfId="0" applyFont="1" applyAlignment="1">
      <alignment wrapText="1"/>
    </xf>
    <xf numFmtId="0" fontId="30" fillId="26" borderId="2" xfId="0" applyFont="1" applyFill="1" applyBorder="1" applyAlignment="1">
      <alignment horizontal="center" vertical="center" wrapText="1"/>
    </xf>
    <xf numFmtId="0" fontId="30" fillId="26" borderId="14" xfId="0" applyFont="1" applyFill="1" applyBorder="1" applyAlignment="1">
      <alignment horizontal="center" vertical="center" wrapText="1"/>
    </xf>
    <xf numFmtId="0" fontId="30" fillId="26" borderId="23" xfId="0" applyFont="1" applyFill="1" applyBorder="1" applyAlignment="1">
      <alignment horizontal="center" vertical="center" wrapText="1"/>
    </xf>
    <xf numFmtId="0" fontId="30" fillId="26" borderId="24" xfId="0" applyFont="1" applyFill="1" applyBorder="1" applyAlignment="1">
      <alignment horizontal="center" vertical="center" wrapText="1"/>
    </xf>
    <xf numFmtId="0" fontId="30" fillId="26" borderId="1" xfId="0" applyFont="1" applyFill="1" applyBorder="1" applyAlignment="1">
      <alignment horizontal="center" vertical="center" wrapText="1"/>
    </xf>
    <xf numFmtId="0" fontId="27" fillId="0" borderId="0" xfId="0" applyFont="1"/>
    <xf numFmtId="0" fontId="30" fillId="26" borderId="28" xfId="0" applyFont="1" applyFill="1" applyBorder="1" applyAlignment="1">
      <alignment horizontal="center" vertical="center" wrapText="1"/>
    </xf>
    <xf numFmtId="0" fontId="30" fillId="26" borderId="29" xfId="0" applyFont="1" applyFill="1" applyBorder="1" applyAlignment="1">
      <alignment horizontal="center" vertical="center" wrapText="1"/>
    </xf>
    <xf numFmtId="0" fontId="30" fillId="26" borderId="30" xfId="0" applyFont="1" applyFill="1" applyBorder="1" applyAlignment="1">
      <alignment horizontal="center" vertical="center" wrapText="1"/>
    </xf>
    <xf numFmtId="0" fontId="30" fillId="26" borderId="31" xfId="0" applyFont="1" applyFill="1" applyBorder="1" applyAlignment="1">
      <alignment horizontal="center" vertical="center" wrapText="1"/>
    </xf>
    <xf numFmtId="0" fontId="30" fillId="26" borderId="3" xfId="0" applyFont="1" applyFill="1" applyBorder="1" applyAlignment="1">
      <alignment horizontal="center" vertical="center" wrapText="1"/>
    </xf>
    <xf numFmtId="0" fontId="30" fillId="26" borderId="10" xfId="0" applyFont="1" applyFill="1" applyBorder="1" applyAlignment="1">
      <alignment horizontal="center" vertical="center" wrapText="1"/>
    </xf>
    <xf numFmtId="0" fontId="30" fillId="26" borderId="11" xfId="0" applyFont="1" applyFill="1" applyBorder="1" applyAlignment="1">
      <alignment horizontal="center" vertical="center" wrapText="1"/>
    </xf>
    <xf numFmtId="0" fontId="30" fillId="26" borderId="32" xfId="0" applyFont="1" applyFill="1" applyBorder="1" applyAlignment="1">
      <alignment horizontal="center" vertical="center" wrapText="1"/>
    </xf>
    <xf numFmtId="14" fontId="30" fillId="26" borderId="14" xfId="0" applyNumberFormat="1" applyFont="1" applyFill="1" applyBorder="1" applyAlignment="1">
      <alignment horizontal="center" vertical="center" wrapText="1"/>
    </xf>
    <xf numFmtId="14" fontId="30" fillId="26" borderId="23" xfId="0" applyNumberFormat="1" applyFont="1" applyFill="1" applyBorder="1" applyAlignment="1">
      <alignment horizontal="center" vertical="center" wrapText="1"/>
    </xf>
    <xf numFmtId="14" fontId="30" fillId="26" borderId="24" xfId="0" applyNumberFormat="1" applyFont="1" applyFill="1" applyBorder="1" applyAlignment="1">
      <alignment horizontal="center" vertical="center" wrapText="1"/>
    </xf>
    <xf numFmtId="0" fontId="31" fillId="16" borderId="2" xfId="0" applyFont="1" applyFill="1" applyBorder="1" applyAlignment="1">
      <alignment horizontal="center" vertical="center" wrapText="1"/>
    </xf>
    <xf numFmtId="0" fontId="31" fillId="16" borderId="1" xfId="0" applyFont="1" applyFill="1" applyBorder="1" applyAlignment="1">
      <alignment horizontal="center" vertical="center" textRotation="90" wrapText="1"/>
    </xf>
    <xf numFmtId="0" fontId="31" fillId="16" borderId="1" xfId="0" applyFont="1" applyFill="1" applyBorder="1" applyAlignment="1">
      <alignment horizontal="center" vertical="center" wrapText="1"/>
    </xf>
    <xf numFmtId="0" fontId="31" fillId="16" borderId="2" xfId="0" applyFont="1" applyFill="1" applyBorder="1" applyAlignment="1">
      <alignment horizontal="center" vertical="center" textRotation="90" wrapText="1"/>
    </xf>
    <xf numFmtId="0" fontId="31" fillId="0" borderId="1" xfId="0" applyFont="1" applyBorder="1" applyAlignment="1">
      <alignment vertical="center" wrapText="1"/>
    </xf>
    <xf numFmtId="0" fontId="31" fillId="9" borderId="4" xfId="0" applyFont="1" applyFill="1" applyBorder="1" applyAlignment="1">
      <alignment horizontal="center" vertical="center"/>
    </xf>
    <xf numFmtId="0" fontId="31" fillId="9" borderId="33" xfId="0" applyFont="1" applyFill="1" applyBorder="1" applyAlignment="1">
      <alignment horizontal="center" vertical="center"/>
    </xf>
    <xf numFmtId="0" fontId="27" fillId="0" borderId="31" xfId="0" applyFont="1" applyBorder="1" applyAlignment="1">
      <alignment horizontal="center" vertical="center" wrapText="1"/>
    </xf>
    <xf numFmtId="0" fontId="31" fillId="0" borderId="14" xfId="0" applyFont="1" applyBorder="1" applyAlignment="1">
      <alignment vertical="center" wrapText="1"/>
    </xf>
    <xf numFmtId="0" fontId="27" fillId="3" borderId="34" xfId="0" applyFont="1" applyFill="1" applyBorder="1" applyAlignment="1">
      <alignment vertical="center" wrapText="1"/>
    </xf>
    <xf numFmtId="0" fontId="27" fillId="0" borderId="31" xfId="0" applyFont="1" applyBorder="1" applyAlignment="1">
      <alignment horizontal="center" vertical="center" textRotation="90" wrapText="1"/>
    </xf>
    <xf numFmtId="0" fontId="27" fillId="0" borderId="2" xfId="0" applyFont="1" applyBorder="1" applyAlignment="1">
      <alignment horizontal="left" vertical="center" wrapText="1"/>
    </xf>
    <xf numFmtId="0" fontId="27" fillId="0" borderId="1" xfId="0" applyFont="1" applyBorder="1" applyAlignment="1">
      <alignment vertical="center" textRotation="90" wrapText="1"/>
    </xf>
    <xf numFmtId="0" fontId="27" fillId="0" borderId="2" xfId="0" applyFont="1" applyBorder="1" applyAlignment="1">
      <alignment vertical="center" wrapText="1"/>
    </xf>
    <xf numFmtId="0" fontId="0" fillId="0" borderId="2" xfId="0" applyBorder="1" applyAlignment="1">
      <alignment horizontal="justify" vertical="center" wrapText="1"/>
    </xf>
    <xf numFmtId="0" fontId="27" fillId="0" borderId="1" xfId="0" applyFont="1" applyBorder="1" applyAlignment="1">
      <alignment vertical="center" wrapText="1"/>
    </xf>
    <xf numFmtId="9" fontId="27" fillId="0" borderId="1" xfId="0" applyNumberFormat="1" applyFont="1" applyBorder="1" applyAlignment="1">
      <alignment wrapText="1"/>
    </xf>
    <xf numFmtId="0" fontId="27" fillId="0" borderId="1" xfId="0" applyFont="1" applyBorder="1" applyAlignment="1">
      <alignment wrapText="1"/>
    </xf>
    <xf numFmtId="0" fontId="31" fillId="9" borderId="35" xfId="0" applyFont="1" applyFill="1" applyBorder="1" applyAlignment="1">
      <alignment horizontal="center" vertical="center"/>
    </xf>
    <xf numFmtId="0" fontId="31" fillId="9" borderId="36" xfId="0" applyFont="1" applyFill="1" applyBorder="1" applyAlignment="1">
      <alignment horizontal="center" vertical="center"/>
    </xf>
    <xf numFmtId="0" fontId="27" fillId="0" borderId="37" xfId="0" applyFont="1" applyBorder="1" applyAlignment="1">
      <alignment horizontal="center" vertical="center" wrapText="1"/>
    </xf>
    <xf numFmtId="0" fontId="27" fillId="3" borderId="38" xfId="0" applyFont="1" applyFill="1" applyBorder="1" applyAlignment="1">
      <alignment vertical="center" wrapText="1"/>
    </xf>
    <xf numFmtId="0" fontId="27" fillId="0" borderId="0" xfId="0" applyFont="1" applyAlignment="1">
      <alignment horizontal="center" vertical="center" textRotation="90" wrapText="1"/>
    </xf>
    <xf numFmtId="0" fontId="27" fillId="0" borderId="39" xfId="0" applyFont="1" applyBorder="1" applyAlignment="1">
      <alignment horizontal="left" vertical="center" wrapText="1"/>
    </xf>
    <xf numFmtId="0" fontId="27" fillId="0" borderId="24" xfId="0" applyFont="1" applyBorder="1" applyAlignment="1">
      <alignment vertical="center" textRotation="90" wrapText="1"/>
    </xf>
    <xf numFmtId="0" fontId="27" fillId="0" borderId="14" xfId="0" applyFont="1" applyBorder="1" applyAlignment="1">
      <alignment vertical="center" textRotation="90" wrapText="1"/>
    </xf>
    <xf numFmtId="0" fontId="27" fillId="0" borderId="39" xfId="0" applyFont="1" applyBorder="1" applyAlignment="1">
      <alignment vertical="center" wrapText="1"/>
    </xf>
    <xf numFmtId="0" fontId="0" fillId="0" borderId="39" xfId="0" applyBorder="1" applyAlignment="1">
      <alignment horizontal="justify" vertical="center" wrapText="1"/>
    </xf>
    <xf numFmtId="0" fontId="31" fillId="21" borderId="5" xfId="0" applyFont="1" applyFill="1" applyBorder="1" applyAlignment="1">
      <alignment horizontal="center" vertical="center" wrapText="1"/>
    </xf>
    <xf numFmtId="0" fontId="27" fillId="0" borderId="3" xfId="0" applyFont="1" applyBorder="1" applyAlignment="1">
      <alignment vertical="center" wrapText="1"/>
    </xf>
    <xf numFmtId="0" fontId="27" fillId="0" borderId="28" xfId="0" applyFont="1" applyBorder="1" applyAlignment="1">
      <alignment horizontal="center" vertical="center" textRotation="90" wrapText="1"/>
    </xf>
    <xf numFmtId="0" fontId="31" fillId="21" borderId="0" xfId="0" applyFont="1" applyFill="1" applyAlignment="1">
      <alignment horizontal="center" vertical="center" wrapText="1"/>
    </xf>
    <xf numFmtId="0" fontId="20" fillId="0" borderId="0" xfId="4" applyAlignment="1">
      <alignment wrapText="1"/>
    </xf>
    <xf numFmtId="0" fontId="27" fillId="0" borderId="37" xfId="0" applyFont="1" applyBorder="1" applyAlignment="1">
      <alignment horizontal="center" vertical="center" wrapText="1"/>
    </xf>
    <xf numFmtId="0" fontId="31" fillId="21" borderId="0" xfId="0" applyFont="1" applyFill="1" applyAlignment="1">
      <alignment horizontal="center" vertical="center" wrapText="1"/>
    </xf>
    <xf numFmtId="0" fontId="31" fillId="25" borderId="27" xfId="0" applyFont="1" applyFill="1" applyBorder="1" applyAlignment="1">
      <alignment horizontal="center" vertical="center" wrapText="1"/>
    </xf>
    <xf numFmtId="0" fontId="31" fillId="25" borderId="37" xfId="0" applyFont="1" applyFill="1" applyBorder="1" applyAlignment="1">
      <alignment horizontal="center" vertical="center" wrapText="1"/>
    </xf>
    <xf numFmtId="0" fontId="27" fillId="0" borderId="28" xfId="0" applyFont="1" applyBorder="1" applyAlignment="1">
      <alignment horizontal="center" vertical="center" wrapText="1"/>
    </xf>
    <xf numFmtId="0" fontId="27" fillId="0" borderId="1" xfId="0" applyFont="1" applyBorder="1" applyAlignment="1">
      <alignment horizontal="left" vertical="center" wrapText="1"/>
    </xf>
    <xf numFmtId="0" fontId="27" fillId="0" borderId="3" xfId="0" applyFont="1" applyBorder="1" applyAlignment="1">
      <alignment horizontal="left" vertical="center" wrapText="1"/>
    </xf>
    <xf numFmtId="0" fontId="27" fillId="0" borderId="1" xfId="0" applyFont="1" applyBorder="1" applyAlignment="1">
      <alignment horizontal="center" vertical="center" textRotation="90" wrapText="1"/>
    </xf>
    <xf numFmtId="0" fontId="27" fillId="0" borderId="1" xfId="0" applyFont="1" applyBorder="1" applyAlignment="1">
      <alignment horizontal="left" vertical="center" textRotation="90" wrapText="1"/>
    </xf>
    <xf numFmtId="0" fontId="31" fillId="0" borderId="2" xfId="0" applyFont="1" applyBorder="1" applyAlignment="1">
      <alignment horizontal="center" vertical="center" wrapText="1"/>
    </xf>
    <xf numFmtId="0" fontId="27" fillId="3" borderId="2" xfId="0" applyFont="1" applyFill="1" applyBorder="1" applyAlignment="1">
      <alignment horizontal="center" vertical="center" wrapText="1"/>
    </xf>
    <xf numFmtId="0" fontId="27" fillId="0" borderId="2" xfId="0" applyFont="1" applyBorder="1" applyAlignment="1">
      <alignment horizontal="center" vertical="center" textRotation="90" wrapText="1"/>
    </xf>
    <xf numFmtId="0" fontId="27" fillId="0" borderId="2" xfId="0" applyFont="1" applyBorder="1" applyAlignment="1">
      <alignment horizontal="center" vertical="center" wrapText="1"/>
    </xf>
    <xf numFmtId="10" fontId="27" fillId="0" borderId="1" xfId="0" applyNumberFormat="1" applyFont="1" applyBorder="1" applyAlignment="1">
      <alignment wrapText="1"/>
    </xf>
    <xf numFmtId="0" fontId="32" fillId="0" borderId="1" xfId="0" applyFont="1" applyBorder="1" applyAlignment="1">
      <alignment wrapText="1"/>
    </xf>
    <xf numFmtId="0" fontId="27" fillId="3" borderId="1" xfId="0" applyFont="1" applyFill="1" applyBorder="1" applyAlignment="1">
      <alignment vertical="center" wrapText="1"/>
    </xf>
    <xf numFmtId="0" fontId="27" fillId="3" borderId="1" xfId="0" applyFont="1" applyFill="1" applyBorder="1" applyAlignment="1">
      <alignment horizontal="left" vertical="center" wrapText="1"/>
    </xf>
    <xf numFmtId="0" fontId="27" fillId="0" borderId="3" xfId="0" applyFont="1" applyBorder="1" applyAlignment="1">
      <alignment horizontal="center" vertical="center" textRotation="90" wrapText="1"/>
    </xf>
    <xf numFmtId="0" fontId="31" fillId="21" borderId="4" xfId="0" applyFont="1" applyFill="1" applyBorder="1" applyAlignment="1">
      <alignment horizontal="center" vertical="center" wrapText="1"/>
    </xf>
    <xf numFmtId="0" fontId="31" fillId="21" borderId="33" xfId="0" applyFont="1" applyFill="1" applyBorder="1" applyAlignment="1">
      <alignment horizontal="center" vertical="center" wrapText="1"/>
    </xf>
    <xf numFmtId="0" fontId="31" fillId="0" borderId="24" xfId="0" applyFont="1" applyBorder="1" applyAlignment="1">
      <alignment horizontal="center" vertical="center" wrapText="1"/>
    </xf>
    <xf numFmtId="0" fontId="27" fillId="0" borderId="1" xfId="0" applyFont="1" applyBorder="1" applyAlignment="1">
      <alignment horizontal="center" vertical="center" wrapText="1"/>
    </xf>
    <xf numFmtId="0" fontId="31" fillId="0" borderId="1" xfId="0" applyFont="1" applyBorder="1" applyAlignment="1">
      <alignment horizontal="center" vertical="center" textRotation="90" wrapText="1"/>
    </xf>
    <xf numFmtId="0" fontId="31" fillId="21" borderId="9" xfId="0" applyFont="1" applyFill="1" applyBorder="1" applyAlignment="1">
      <alignment horizontal="center" vertical="center" wrapText="1"/>
    </xf>
    <xf numFmtId="0" fontId="31" fillId="21" borderId="40" xfId="0" applyFont="1" applyFill="1" applyBorder="1" applyAlignment="1">
      <alignment horizontal="center" vertical="center" wrapText="1"/>
    </xf>
    <xf numFmtId="0" fontId="31" fillId="0" borderId="24" xfId="0" applyFont="1" applyBorder="1"/>
    <xf numFmtId="0" fontId="27" fillId="0" borderId="1" xfId="0" applyFont="1" applyBorder="1"/>
    <xf numFmtId="0" fontId="31" fillId="0" borderId="1" xfId="0" applyFont="1" applyBorder="1" applyAlignment="1">
      <alignment textRotation="90"/>
    </xf>
    <xf numFmtId="0" fontId="27" fillId="0" borderId="24" xfId="0" applyFont="1" applyBorder="1"/>
    <xf numFmtId="0" fontId="31" fillId="21" borderId="35"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36" xfId="0" applyFont="1" applyFill="1" applyBorder="1" applyAlignment="1">
      <alignment horizontal="center" vertical="center" wrapText="1"/>
    </xf>
  </cellXfs>
  <cellStyles count="5">
    <cellStyle name="Hipervínculo" xfId="4" builtinId="8"/>
    <cellStyle name="Normal" xfId="0" builtinId="0"/>
    <cellStyle name="Normal 2" xfId="2" xr:uid="{548CDB28-D0F1-48B0-8789-80C476747B23}"/>
    <cellStyle name="Normal 3" xfId="3" xr:uid="{A115C278-C8B4-4624-AF47-2D7D287A5171}"/>
    <cellStyle name="Porcentaje" xfId="1" builtinId="5"/>
  </cellStyles>
  <dxfs count="364">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235174</xdr:colOff>
      <xdr:row>0</xdr:row>
      <xdr:rowOff>46127</xdr:rowOff>
    </xdr:from>
    <xdr:to>
      <xdr:col>3</xdr:col>
      <xdr:colOff>9525</xdr:colOff>
      <xdr:row>0</xdr:row>
      <xdr:rowOff>781050</xdr:rowOff>
    </xdr:to>
    <xdr:pic>
      <xdr:nvPicPr>
        <xdr:cNvPr id="2" name="Imagen 4" descr="Resultado de imagen para gobernacion de bolivar">
          <a:extLst>
            <a:ext uri="{FF2B5EF4-FFF2-40B4-BE49-F238E27FC236}">
              <a16:creationId xmlns:a16="http://schemas.microsoft.com/office/drawing/2014/main" id="{C44BF4AD-F6E2-4788-BDC0-98F690DC4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174" y="46127"/>
          <a:ext cx="622076" cy="7349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20CUATRIMESTRE%20R-CORRUPCION\2%20sec%20minas%20y%20energia\REPORTE%20DE%20SEGUNDO%20CUATRIMESTRE%20MINAS\1.%20Formato_mapa_riesgos%202025_Seguimiento%20a%2030%20agosto%202025.xlsx" TargetMode="External"/><Relationship Id="rId1" Type="http://schemas.openxmlformats.org/officeDocument/2006/relationships/externalLinkPath" Target="2%20sec%20minas%20y%20energia/REPORTE%20DE%20SEGUNDO%20CUATRIMESTRE%20MINAS/1.%20Formato_mapa_riesgos%202025_Seguimiento%20a%2030%20agosto%20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vargasm\Desktop\Formato_mapa_riesgos_2025.xlsx%20001.xlsx" TargetMode="External"/><Relationship Id="rId1" Type="http://schemas.openxmlformats.org/officeDocument/2006/relationships/externalLinkPath" Target="/Users/svargasm/Desktop/Formato_mapa_riesgos_2025.xlsx%200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svargasm\Desktop\MAPA%20DE%20CORUPCION%202025\2025%20II%20CUATRIMESTRE%20R-CORRUPCION\20%20sec%20agricultura\Formato_Seguimiento%20a%2030%20agosto%202025.xlsx" TargetMode="External"/><Relationship Id="rId1" Type="http://schemas.openxmlformats.org/officeDocument/2006/relationships/externalLinkPath" Target="20%20sec%20agricultura/Formato_Seguimiento%20a%2030%20agost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Hoja1"/>
      <sheetName val="Hoja2"/>
      <sheetName val="Hoja3"/>
      <sheetName val="11 FORMULAS"/>
      <sheetName val="9 RIESGO DEL PROCESO"/>
      <sheetName val="10 CONTROL DE CAMBIOS"/>
    </sheetNames>
    <sheetDataSet>
      <sheetData sheetId="0" refreshError="1"/>
      <sheetData sheetId="1"/>
      <sheetData sheetId="2">
        <row r="9">
          <cell r="X9" t="str">
            <v>Menor a 10 SMLMV</v>
          </cell>
          <cell r="Y9" t="str">
            <v>El riesgo afecta la imagen de algún área de la organización.</v>
          </cell>
        </row>
        <row r="10">
          <cell r="X10" t="str">
            <v>Entre 10 y 50 SMLMV</v>
          </cell>
          <cell r="Y10" t="str">
            <v>El riesgo afecta la imagen de la entidad internamente, de conocimiento general nivel interno, de junta directiva y accionistas y/o de proveedores.</v>
          </cell>
        </row>
        <row r="11">
          <cell r="X11" t="str">
            <v>Entre 50 y 100 SMLMV</v>
          </cell>
          <cell r="Y11" t="str">
            <v>El riesgo afecta la imagen de la entidad con algunos usuarios de relevancia frente al logro de los objetivos.</v>
          </cell>
        </row>
        <row r="12">
          <cell r="X12" t="str">
            <v>Entre 100 y 500 SMLMV</v>
          </cell>
          <cell r="Y12" t="str">
            <v>El riesgo afecta la imagen de la entidad con efecto publicitario sostenido a nivel de sector administrativo, nivel departamental o municipal.</v>
          </cell>
        </row>
        <row r="13">
          <cell r="X13" t="str">
            <v>Mayor a 500 SMLMV</v>
          </cell>
          <cell r="Y13" t="str">
            <v>El riesgo afecta la imagen de la entidad a nivel nacional, con efecto publicitario sostenido a nivel país</v>
          </cell>
        </row>
        <row r="14">
          <cell r="X14" t="str">
            <v>N/A</v>
          </cell>
          <cell r="Y14" t="str">
            <v>N/A</v>
          </cell>
        </row>
      </sheetData>
      <sheetData sheetId="3"/>
      <sheetData sheetId="4"/>
      <sheetData sheetId="5"/>
      <sheetData sheetId="6" refreshError="1"/>
      <sheetData sheetId="7"/>
      <sheetData sheetId="8" refreshError="1"/>
      <sheetData sheetId="9" refreshError="1"/>
      <sheetData sheetId="10" refreshError="1"/>
      <sheetData sheetId="11">
        <row r="4">
          <cell r="A4" t="str">
            <v>A_Ejecución_y_Administración_de_procesos</v>
          </cell>
        </row>
        <row r="5">
          <cell r="A5" t="str">
            <v>B_Fraude_Externo</v>
          </cell>
        </row>
        <row r="6">
          <cell r="A6" t="str">
            <v>C_Fraude_Interno</v>
          </cell>
        </row>
        <row r="7">
          <cell r="A7" t="str">
            <v>D_Fallas_Tecnológicas</v>
          </cell>
        </row>
        <row r="8">
          <cell r="A8" t="str">
            <v>E_Relaciones_Laborales</v>
          </cell>
        </row>
        <row r="9">
          <cell r="A9" t="str">
            <v>F_Usuarios_Productos_y_Prácticas_Organizacionales</v>
          </cell>
        </row>
        <row r="10">
          <cell r="A10" t="str">
            <v>G_Daños_Activos_Físicos</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t="str">
            <v>SECRETARIA TIC</v>
          </cell>
          <cell r="E4" t="str">
            <v>DIRECCION DE CONECTIVIDAD E INFRAESTRUCTURA TECNOLOGICA</v>
          </cell>
          <cell r="G4" t="str">
            <v>Elaboración o Actualización:</v>
          </cell>
          <cell r="H4"/>
        </row>
        <row r="5">
          <cell r="E5" t="str">
            <v>Vigencia del:</v>
          </cell>
          <cell r="F5">
            <v>45658</v>
          </cell>
          <cell r="H5"/>
        </row>
        <row r="9">
          <cell r="A9" t="str">
            <v>R1</v>
          </cell>
          <cell r="F9" t="str">
            <v>Posibilidad de pérdida reputacional Por la alteración de los registros en los sistemas de información para beneficios de terceros. (con respecto a los sistemas que están a cargo de esta Dirección). Debido a la perdida de información  de corrrespondencia en el aplicativo SIGOB</v>
          </cell>
        </row>
        <row r="10">
          <cell r="A10" t="str">
            <v>R2</v>
          </cell>
          <cell r="F10" t="str">
            <v>Posibilidad de pérdida reputacional Por fallas técnicas en el almacenamiento y backup de la información/SIGOB que generan vulnerabilidades en la conservación de los datos institucionales Debido a la perdida de información  de corrrespondencia en el aplicativo SIGOB</v>
          </cell>
        </row>
        <row r="11">
          <cell r="A11" t="str">
            <v>R3</v>
          </cell>
          <cell r="F11" t="str">
            <v xml:space="preserve">  </v>
          </cell>
        </row>
        <row r="12">
          <cell r="A12" t="str">
            <v>R4</v>
          </cell>
          <cell r="F12" t="str">
            <v xml:space="preserve">  </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0.6</v>
          </cell>
          <cell r="M9">
            <v>0.4</v>
          </cell>
        </row>
        <row r="10">
          <cell r="E10">
            <v>0.6</v>
          </cell>
          <cell r="M10">
            <v>0.4</v>
          </cell>
        </row>
        <row r="11">
          <cell r="E11" t="str">
            <v/>
          </cell>
          <cell r="M11" t="str">
            <v/>
          </cell>
        </row>
        <row r="12">
          <cell r="E12" t="str">
            <v/>
          </cell>
          <cell r="M12" t="str">
            <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Media</v>
          </cell>
          <cell r="D9" t="str">
            <v>Menor</v>
          </cell>
          <cell r="E9" t="str">
            <v>Moderado</v>
          </cell>
        </row>
        <row r="10">
          <cell r="C10" t="str">
            <v>Media</v>
          </cell>
          <cell r="D10" t="str">
            <v>Menor</v>
          </cell>
          <cell r="E10" t="str">
            <v>Moderado</v>
          </cell>
        </row>
        <row r="11">
          <cell r="C11" t="str">
            <v/>
          </cell>
          <cell r="D11" t="str">
            <v/>
          </cell>
          <cell r="E11" t="str">
            <v/>
          </cell>
        </row>
        <row r="12">
          <cell r="C12" t="str">
            <v/>
          </cell>
          <cell r="D12" t="str">
            <v/>
          </cell>
          <cell r="E12" t="str">
            <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0.3</v>
          </cell>
          <cell r="T15">
            <v>0.4</v>
          </cell>
        </row>
        <row r="19">
          <cell r="S19" t="str">
            <v/>
          </cell>
          <cell r="T19" t="str">
            <v/>
          </cell>
        </row>
        <row r="23">
          <cell r="S23" t="str">
            <v/>
          </cell>
          <cell r="T23" t="str">
            <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0.3</v>
          </cell>
          <cell r="D9">
            <v>0.4</v>
          </cell>
          <cell r="E9" t="str">
            <v>Baja</v>
          </cell>
          <cell r="F9" t="str">
            <v>Menor</v>
          </cell>
          <cell r="G9" t="str">
            <v>Moderado</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STRUCTIVO"/>
      <sheetName val="2 CONTEXTO E IDENTIFICACIÓN"/>
      <sheetName val="3 PROBABIL E IMPACTO INHERENTE"/>
      <sheetName val="4 MAPA CALOR INHERENTE"/>
      <sheetName val="5 VALORACIÓN DEL CONTROL"/>
      <sheetName val="6 MAPA CALOR RESIDUAL"/>
      <sheetName val="7 MAPA CALOR INHEREN Y RESIDUAL"/>
      <sheetName val="8 MAPA RIESGOS"/>
      <sheetName val="11 FORMULAS"/>
      <sheetName val="9 RIESGO DEL PROCESO"/>
      <sheetName val="10 CONTROL DE CAMBIOS"/>
    </sheetNames>
    <sheetDataSet>
      <sheetData sheetId="0"/>
      <sheetData sheetId="1">
        <row r="1">
          <cell r="C1" t="str">
            <v>MAPA DE RIESGOS</v>
          </cell>
          <cell r="D1" t="str">
            <v>CÓDIGO:</v>
          </cell>
          <cell r="E1"/>
        </row>
        <row r="2">
          <cell r="D2" t="str">
            <v>VERSIÓN:</v>
          </cell>
          <cell r="E2"/>
        </row>
        <row r="4">
          <cell r="C4"/>
          <cell r="E4"/>
          <cell r="G4" t="str">
            <v>Elaboración o Actualización:</v>
          </cell>
          <cell r="H4"/>
        </row>
        <row r="5">
          <cell r="E5" t="str">
            <v>Vigencia del:</v>
          </cell>
          <cell r="F5"/>
          <cell r="H5"/>
        </row>
        <row r="9">
          <cell r="A9" t="str">
            <v>R1</v>
          </cell>
          <cell r="F9" t="str">
            <v>Posibilidad de pérdida económica y reputacional Por Baja gestión para la obtención de la información a tiempo con el fin de consolidar los datos del cumplimiento del Plan de Acción de la Secretaría de Agricultura y Desarrollo Rural Debido a Baja gestión para la obtención de la información a tiempo con el fin de consolidar los datos del cumplimiento del Plan de Acción de la Secretaría de Agricultura y Desarrollo Rural</v>
          </cell>
        </row>
        <row r="10">
          <cell r="A10" t="str">
            <v>R2</v>
          </cell>
          <cell r="F10" t="str">
            <v>Posibilidad de pérdida económica y reputacional Por Baja gestión para la consolidación de forma adecuada frente al cumplimiento de las estrategias y metas del PDEA Debido a Baja gestión para la consolidación de forma adecuada frente al cumplimiento de las estrategias y metas del PDEA</v>
          </cell>
        </row>
        <row r="11">
          <cell r="A11" t="str">
            <v>R3</v>
          </cell>
          <cell r="F11" t="str">
            <v>Posibilidad de pérdida económica y reputacional Por Presiones externas para la ejecución y supervisión de proyectos de inversión pública desarrollados por la Dependencia Debido a Presiones externas para la ejecución y supervisión de proyectos de inversión pública desarrollados por la Dependencia</v>
          </cell>
        </row>
        <row r="12">
          <cell r="A12" t="str">
            <v>R4</v>
          </cell>
          <cell r="F12" t="str">
            <v>Posibilidad de pérdida económica y reputacional Por interes de obtener recursos del erario por parte de terceros Debido a interes de obtener recursos del erario por parte de terceros</v>
          </cell>
        </row>
        <row r="13">
          <cell r="A13" t="str">
            <v>R5</v>
          </cell>
          <cell r="F13" t="str">
            <v xml:space="preserve">  </v>
          </cell>
        </row>
        <row r="14">
          <cell r="A14" t="str">
            <v>R6</v>
          </cell>
          <cell r="F14" t="str">
            <v xml:space="preserve">  </v>
          </cell>
        </row>
        <row r="15">
          <cell r="A15" t="str">
            <v>R7</v>
          </cell>
          <cell r="F15" t="str">
            <v xml:space="preserve">  </v>
          </cell>
        </row>
        <row r="16">
          <cell r="A16" t="str">
            <v>R8</v>
          </cell>
          <cell r="F16" t="str">
            <v xml:space="preserve">  </v>
          </cell>
        </row>
        <row r="17">
          <cell r="A17" t="str">
            <v>R9</v>
          </cell>
          <cell r="F17" t="str">
            <v xml:space="preserve">  </v>
          </cell>
        </row>
        <row r="18">
          <cell r="A18" t="str">
            <v>R10</v>
          </cell>
          <cell r="F18" t="str">
            <v xml:space="preserve">  </v>
          </cell>
        </row>
        <row r="19">
          <cell r="A19" t="str">
            <v>R11</v>
          </cell>
          <cell r="F19" t="str">
            <v xml:space="preserve">  </v>
          </cell>
        </row>
        <row r="20">
          <cell r="A20" t="str">
            <v>R12</v>
          </cell>
          <cell r="F20" t="str">
            <v xml:space="preserve">  </v>
          </cell>
        </row>
        <row r="21">
          <cell r="A21" t="str">
            <v>R13</v>
          </cell>
          <cell r="F21" t="str">
            <v xml:space="preserve">  </v>
          </cell>
        </row>
        <row r="22">
          <cell r="A22" t="str">
            <v>R14</v>
          </cell>
          <cell r="F22" t="str">
            <v xml:space="preserve">  </v>
          </cell>
        </row>
        <row r="23">
          <cell r="A23" t="str">
            <v>R15</v>
          </cell>
          <cell r="F23" t="str">
            <v xml:space="preserve">  </v>
          </cell>
        </row>
        <row r="24">
          <cell r="A24" t="str">
            <v>R16</v>
          </cell>
          <cell r="F24" t="str">
            <v xml:space="preserve">  </v>
          </cell>
        </row>
        <row r="25">
          <cell r="A25" t="str">
            <v>R17</v>
          </cell>
          <cell r="F25" t="str">
            <v xml:space="preserve">  </v>
          </cell>
        </row>
        <row r="26">
          <cell r="A26" t="str">
            <v>R18</v>
          </cell>
          <cell r="F26" t="str">
            <v xml:space="preserve">  </v>
          </cell>
        </row>
        <row r="27">
          <cell r="A27" t="str">
            <v>R19</v>
          </cell>
          <cell r="F27" t="str">
            <v xml:space="preserve">  </v>
          </cell>
        </row>
        <row r="28">
          <cell r="A28" t="str">
            <v>R20</v>
          </cell>
          <cell r="F28" t="str">
            <v xml:space="preserve">  </v>
          </cell>
        </row>
      </sheetData>
      <sheetData sheetId="2">
        <row r="9">
          <cell r="E9">
            <v>0.4</v>
          </cell>
          <cell r="M9">
            <v>0.2</v>
          </cell>
        </row>
        <row r="10">
          <cell r="E10">
            <v>0.4</v>
          </cell>
          <cell r="M10">
            <v>0.2</v>
          </cell>
        </row>
        <row r="11">
          <cell r="E11">
            <v>0.4</v>
          </cell>
          <cell r="M11">
            <v>0.2</v>
          </cell>
        </row>
        <row r="12">
          <cell r="E12">
            <v>0.4</v>
          </cell>
          <cell r="M12">
            <v>0.2</v>
          </cell>
        </row>
        <row r="13">
          <cell r="E13" t="str">
            <v/>
          </cell>
          <cell r="M13" t="str">
            <v/>
          </cell>
        </row>
        <row r="14">
          <cell r="E14" t="str">
            <v/>
          </cell>
          <cell r="M14" t="str">
            <v/>
          </cell>
        </row>
        <row r="15">
          <cell r="E15" t="str">
            <v/>
          </cell>
          <cell r="M15" t="str">
            <v/>
          </cell>
        </row>
        <row r="16">
          <cell r="E16" t="str">
            <v/>
          </cell>
          <cell r="M16" t="str">
            <v/>
          </cell>
        </row>
        <row r="17">
          <cell r="E17" t="str">
            <v/>
          </cell>
          <cell r="M17" t="str">
            <v/>
          </cell>
        </row>
        <row r="18">
          <cell r="E18" t="str">
            <v/>
          </cell>
          <cell r="M18" t="str">
            <v/>
          </cell>
        </row>
        <row r="19">
          <cell r="E19" t="str">
            <v/>
          </cell>
          <cell r="M19" t="str">
            <v/>
          </cell>
        </row>
        <row r="20">
          <cell r="E20" t="str">
            <v/>
          </cell>
          <cell r="M20" t="str">
            <v/>
          </cell>
        </row>
        <row r="21">
          <cell r="E21" t="str">
            <v/>
          </cell>
          <cell r="M21" t="str">
            <v/>
          </cell>
        </row>
        <row r="22">
          <cell r="E22" t="str">
            <v/>
          </cell>
          <cell r="M22" t="str">
            <v/>
          </cell>
        </row>
        <row r="23">
          <cell r="E23" t="str">
            <v/>
          </cell>
          <cell r="M23" t="str">
            <v/>
          </cell>
        </row>
        <row r="24">
          <cell r="E24" t="str">
            <v/>
          </cell>
          <cell r="M24" t="str">
            <v/>
          </cell>
        </row>
        <row r="25">
          <cell r="E25" t="str">
            <v/>
          </cell>
          <cell r="M25" t="str">
            <v/>
          </cell>
        </row>
        <row r="26">
          <cell r="E26" t="str">
            <v/>
          </cell>
          <cell r="M26" t="str">
            <v/>
          </cell>
        </row>
        <row r="27">
          <cell r="E27" t="str">
            <v/>
          </cell>
          <cell r="M27" t="str">
            <v/>
          </cell>
        </row>
        <row r="28">
          <cell r="E28" t="str">
            <v/>
          </cell>
          <cell r="M28" t="str">
            <v/>
          </cell>
        </row>
      </sheetData>
      <sheetData sheetId="3">
        <row r="9">
          <cell r="C9" t="str">
            <v>Baja</v>
          </cell>
          <cell r="D9" t="str">
            <v>Leve</v>
          </cell>
          <cell r="E9" t="str">
            <v>Bajo</v>
          </cell>
        </row>
        <row r="10">
          <cell r="C10" t="str">
            <v>Baja</v>
          </cell>
          <cell r="D10" t="str">
            <v>Leve</v>
          </cell>
          <cell r="E10" t="str">
            <v>Bajo</v>
          </cell>
        </row>
        <row r="11">
          <cell r="C11" t="str">
            <v>Baja</v>
          </cell>
          <cell r="D11" t="str">
            <v>Leve</v>
          </cell>
          <cell r="E11" t="str">
            <v>Bajo</v>
          </cell>
        </row>
        <row r="12">
          <cell r="C12" t="str">
            <v>Baja</v>
          </cell>
          <cell r="D12" t="str">
            <v>Leve</v>
          </cell>
          <cell r="E12" t="str">
            <v>Bajo</v>
          </cell>
        </row>
        <row r="13">
          <cell r="C13" t="str">
            <v/>
          </cell>
          <cell r="D13" t="str">
            <v/>
          </cell>
          <cell r="E13" t="str">
            <v/>
          </cell>
        </row>
        <row r="14">
          <cell r="C14" t="str">
            <v/>
          </cell>
          <cell r="D14" t="str">
            <v/>
          </cell>
          <cell r="E14" t="str">
            <v/>
          </cell>
        </row>
        <row r="15">
          <cell r="C15" t="str">
            <v/>
          </cell>
          <cell r="D15" t="str">
            <v/>
          </cell>
          <cell r="E15" t="str">
            <v/>
          </cell>
        </row>
        <row r="16">
          <cell r="C16" t="str">
            <v/>
          </cell>
          <cell r="D16" t="str">
            <v/>
          </cell>
          <cell r="E16" t="str">
            <v/>
          </cell>
        </row>
        <row r="17">
          <cell r="C17" t="str">
            <v/>
          </cell>
          <cell r="D17" t="str">
            <v/>
          </cell>
          <cell r="E17" t="str">
            <v/>
          </cell>
        </row>
        <row r="18">
          <cell r="C18" t="str">
            <v/>
          </cell>
          <cell r="D18" t="str">
            <v/>
          </cell>
          <cell r="E18" t="str">
            <v/>
          </cell>
        </row>
        <row r="19">
          <cell r="C19" t="str">
            <v/>
          </cell>
          <cell r="D19" t="str">
            <v/>
          </cell>
          <cell r="E19" t="str">
            <v/>
          </cell>
        </row>
        <row r="20">
          <cell r="C20" t="str">
            <v/>
          </cell>
          <cell r="D20" t="str">
            <v/>
          </cell>
          <cell r="E20" t="str">
            <v/>
          </cell>
        </row>
        <row r="21">
          <cell r="C21" t="str">
            <v/>
          </cell>
          <cell r="D21" t="str">
            <v/>
          </cell>
          <cell r="E21" t="str">
            <v/>
          </cell>
        </row>
        <row r="22">
          <cell r="C22" t="str">
            <v/>
          </cell>
          <cell r="D22" t="str">
            <v/>
          </cell>
          <cell r="E22" t="str">
            <v/>
          </cell>
        </row>
        <row r="23">
          <cell r="C23" t="str">
            <v/>
          </cell>
          <cell r="D23" t="str">
            <v/>
          </cell>
          <cell r="E23" t="str">
            <v/>
          </cell>
        </row>
        <row r="24">
          <cell r="C24" t="str">
            <v/>
          </cell>
          <cell r="D24" t="str">
            <v/>
          </cell>
          <cell r="E24" t="str">
            <v/>
          </cell>
        </row>
        <row r="25">
          <cell r="C25" t="str">
            <v/>
          </cell>
          <cell r="D25" t="str">
            <v/>
          </cell>
          <cell r="E25" t="str">
            <v/>
          </cell>
        </row>
        <row r="26">
          <cell r="C26" t="str">
            <v/>
          </cell>
          <cell r="D26" t="str">
            <v/>
          </cell>
          <cell r="E26" t="str">
            <v/>
          </cell>
        </row>
        <row r="27">
          <cell r="C27" t="str">
            <v/>
          </cell>
          <cell r="D27" t="str">
            <v/>
          </cell>
          <cell r="E27" t="str">
            <v/>
          </cell>
        </row>
        <row r="28">
          <cell r="C28" t="str">
            <v/>
          </cell>
          <cell r="D28" t="str">
            <v/>
          </cell>
          <cell r="E28" t="str">
            <v/>
          </cell>
        </row>
      </sheetData>
      <sheetData sheetId="4">
        <row r="15">
          <cell r="S15">
            <v>5.183999999999999E-2</v>
          </cell>
          <cell r="T15">
            <v>0.2</v>
          </cell>
        </row>
        <row r="19">
          <cell r="S19">
            <v>5.183999999999999E-2</v>
          </cell>
          <cell r="T19">
            <v>0.2</v>
          </cell>
        </row>
        <row r="23">
          <cell r="S23">
            <v>5.183999999999999E-2</v>
          </cell>
          <cell r="T23">
            <v>0.2</v>
          </cell>
        </row>
        <row r="27">
          <cell r="S27" t="str">
            <v/>
          </cell>
          <cell r="T27" t="str">
            <v/>
          </cell>
        </row>
        <row r="31">
          <cell r="S31" t="str">
            <v/>
          </cell>
          <cell r="T31" t="str">
            <v/>
          </cell>
        </row>
        <row r="35">
          <cell r="S35" t="str">
            <v/>
          </cell>
          <cell r="T35" t="str">
            <v/>
          </cell>
        </row>
        <row r="39">
          <cell r="S39" t="str">
            <v/>
          </cell>
          <cell r="T39" t="str">
            <v/>
          </cell>
        </row>
        <row r="43">
          <cell r="S43" t="str">
            <v/>
          </cell>
          <cell r="T43" t="str">
            <v/>
          </cell>
        </row>
        <row r="47">
          <cell r="S47" t="str">
            <v/>
          </cell>
          <cell r="T47" t="str">
            <v/>
          </cell>
        </row>
        <row r="51">
          <cell r="S51" t="str">
            <v/>
          </cell>
          <cell r="T51" t="str">
            <v/>
          </cell>
        </row>
        <row r="55">
          <cell r="S55" t="str">
            <v/>
          </cell>
          <cell r="T55" t="str">
            <v/>
          </cell>
        </row>
        <row r="59">
          <cell r="S59" t="str">
            <v/>
          </cell>
          <cell r="T59" t="str">
            <v/>
          </cell>
        </row>
        <row r="63">
          <cell r="S63" t="str">
            <v/>
          </cell>
          <cell r="T63" t="str">
            <v/>
          </cell>
        </row>
        <row r="67">
          <cell r="S67" t="str">
            <v/>
          </cell>
          <cell r="T67" t="str">
            <v/>
          </cell>
        </row>
        <row r="71">
          <cell r="S71" t="str">
            <v/>
          </cell>
          <cell r="T71" t="str">
            <v/>
          </cell>
        </row>
        <row r="75">
          <cell r="S75" t="str">
            <v/>
          </cell>
          <cell r="T75" t="str">
            <v/>
          </cell>
        </row>
        <row r="79">
          <cell r="S79" t="str">
            <v/>
          </cell>
          <cell r="T79" t="str">
            <v/>
          </cell>
        </row>
        <row r="83">
          <cell r="S83" t="str">
            <v/>
          </cell>
          <cell r="T83" t="str">
            <v/>
          </cell>
        </row>
        <row r="87">
          <cell r="S87" t="str">
            <v/>
          </cell>
          <cell r="T87" t="str">
            <v/>
          </cell>
        </row>
      </sheetData>
      <sheetData sheetId="5">
        <row r="9">
          <cell r="C9">
            <v>5.183999999999999E-2</v>
          </cell>
          <cell r="D9">
            <v>0.2</v>
          </cell>
          <cell r="E9" t="str">
            <v>Muy Baja</v>
          </cell>
          <cell r="F9" t="str">
            <v>Leve</v>
          </cell>
          <cell r="G9" t="str">
            <v>Bajo</v>
          </cell>
        </row>
      </sheetData>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1.funcionpublica.gov.co/web/sui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f:/g/personal/creyes_bolivar_gov_co/EkvuelCTHlhGipkyh_8nGQQB_5_KBv8ZQrkyLp3syFvhLw?e=4KlUJK" TargetMode="External"/><Relationship Id="rId3" Type="http://schemas.openxmlformats.org/officeDocument/2006/relationships/hyperlink" Target="../../../../../../../:f:/g/personal/creyes_bolivar_gov_co/Eti9NwaC7oVKjEvDjQ5pLH0Br1hb6Thps3CbJ3hGp6F3Vg?e=cmaQk4" TargetMode="External"/><Relationship Id="rId7" Type="http://schemas.openxmlformats.org/officeDocument/2006/relationships/hyperlink" Target="../../../../../../../:f:/g/personal/creyes_bolivar_gov_co/EkvuelCTHlhGipkyh_8nGQQB_5_KBv8ZQrkyLp3syFvhLw?e=4KlUJK" TargetMode="External"/><Relationship Id="rId2" Type="http://schemas.openxmlformats.org/officeDocument/2006/relationships/hyperlink" Target="../../../../../../../:f:/g/personal/creyes_bolivar_gov_co/Ep_TbiIpp-xPmBRuIXPyrNoBFELhOpuGyksJbH05K4fV4w?e=vudP1Z" TargetMode="External"/><Relationship Id="rId1" Type="http://schemas.openxmlformats.org/officeDocument/2006/relationships/hyperlink" Target="../../../../../../../:f:/g/personal/creyes_bolivar_gov_co/EjwfDn6O6FBBu2_EdZVj_roBMOJD7u_QP48_GdrDqWygbg?e=Z7a1G6" TargetMode="External"/><Relationship Id="rId6" Type="http://schemas.openxmlformats.org/officeDocument/2006/relationships/hyperlink" Target="../../../../../../../:f:/g/personal/creyes_bolivar_gov_co/EspLFS27dbRIlZvHGX1qCJ8BD86aNXDO9RAxbcIdHJI-1w?e=qbYBiH" TargetMode="External"/><Relationship Id="rId11" Type="http://schemas.openxmlformats.org/officeDocument/2006/relationships/drawing" Target="../drawings/drawing1.xml"/><Relationship Id="rId5" Type="http://schemas.openxmlformats.org/officeDocument/2006/relationships/hyperlink" Target="../../../../../../../:f:/g/personal/creyes_bolivar_gov_co/EpZHoRotdHxFuCQAHE21VJIBkiWeYxGPeV8rnDKSowm2ag?e=0ibBIc" TargetMode="External"/><Relationship Id="rId10" Type="http://schemas.openxmlformats.org/officeDocument/2006/relationships/hyperlink" Target="../../../../../../../:f:/g/personal/creyes_bolivar_gov_co/Eut89azffYlLkTIHDI064Z0BN6QHR00NUTsCytTo-MSnFA?e=dHWxDF" TargetMode="External"/><Relationship Id="rId4" Type="http://schemas.openxmlformats.org/officeDocument/2006/relationships/hyperlink" Target="../../../../../../../:f:/g/personal/creyes_bolivar_gov_co/EjmpSORfRSdGm8hyrfTMI40BFxn2TfHzLOM3FUdqbrioUA?e=X2R1nL" TargetMode="External"/><Relationship Id="rId9" Type="http://schemas.openxmlformats.org/officeDocument/2006/relationships/hyperlink" Target="../../../../../../../:f:/g/personal/creyes_bolivar_gov_co/EvOM34p_6PFJqO_7rMkfKSMBtlsYAiCOrpWnUSrvnlCkBQ?e=rxEFy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7726F-79A8-40BF-90C2-ABB2F456EE8A}">
  <dimension ref="A1:T24"/>
  <sheetViews>
    <sheetView tabSelected="1" topLeftCell="A28" workbookViewId="0">
      <selection activeCell="B5" sqref="B5:C5"/>
    </sheetView>
  </sheetViews>
  <sheetFormatPr baseColWidth="10" defaultRowHeight="14.25" x14ac:dyDescent="0.2"/>
  <cols>
    <col min="1" max="1" width="12.5703125" style="219" customWidth="1"/>
    <col min="2" max="2" width="28.140625" style="219" customWidth="1"/>
    <col min="3" max="3" width="13.85546875" style="219" customWidth="1"/>
    <col min="4" max="4" width="4.28515625" style="219" bestFit="1" customWidth="1"/>
    <col min="5" max="5" width="3.28515625" style="219" bestFit="1" customWidth="1"/>
    <col min="6" max="6" width="32.7109375" style="219" customWidth="1"/>
    <col min="7" max="7" width="3.7109375" style="219" bestFit="1" customWidth="1"/>
    <col min="8" max="8" width="34.28515625" style="219" bestFit="1" customWidth="1"/>
    <col min="9" max="9" width="4.5703125" style="219" customWidth="1"/>
    <col min="10" max="10" width="3.7109375" style="219" bestFit="1" customWidth="1"/>
    <col min="11" max="11" width="17.7109375" style="219" bestFit="1" customWidth="1"/>
    <col min="12" max="12" width="20.28515625" style="219" bestFit="1" customWidth="1"/>
    <col min="13" max="13" width="41.5703125" style="219" customWidth="1"/>
    <col min="14" max="14" width="20.140625" style="219" bestFit="1" customWidth="1"/>
    <col min="15" max="15" width="17.85546875" style="219" customWidth="1"/>
    <col min="16" max="16" width="3.7109375" style="219" bestFit="1" customWidth="1"/>
    <col min="17" max="17" width="28.85546875" style="219" customWidth="1"/>
    <col min="18" max="18" width="10.85546875" style="219" bestFit="1" customWidth="1"/>
    <col min="19" max="19" width="12.140625" style="219" bestFit="1" customWidth="1"/>
    <col min="20" max="16384" width="11.42578125" style="219"/>
  </cols>
  <sheetData>
    <row r="1" spans="1:20" ht="20.25" x14ac:dyDescent="0.2">
      <c r="A1" s="213"/>
      <c r="B1" s="214"/>
      <c r="C1" s="215" t="s">
        <v>456</v>
      </c>
      <c r="D1" s="216"/>
      <c r="E1" s="216"/>
      <c r="F1" s="216"/>
      <c r="G1" s="216"/>
      <c r="H1" s="216"/>
      <c r="I1" s="216"/>
      <c r="J1" s="216"/>
      <c r="K1" s="217"/>
      <c r="L1" s="218" t="s">
        <v>457</v>
      </c>
      <c r="M1" s="215">
        <v>2</v>
      </c>
      <c r="N1" s="216"/>
      <c r="O1" s="216"/>
      <c r="P1" s="216"/>
      <c r="Q1" s="216"/>
      <c r="R1" s="216"/>
      <c r="S1" s="217"/>
      <c r="T1" s="213"/>
    </row>
    <row r="2" spans="1:20" ht="20.25" x14ac:dyDescent="0.2">
      <c r="A2" s="213"/>
      <c r="B2" s="220"/>
      <c r="C2" s="221" t="s">
        <v>458</v>
      </c>
      <c r="D2" s="222"/>
      <c r="E2" s="222"/>
      <c r="F2" s="222"/>
      <c r="G2" s="222"/>
      <c r="H2" s="222"/>
      <c r="I2" s="222"/>
      <c r="J2" s="222"/>
      <c r="K2" s="223"/>
      <c r="L2" s="218" t="s">
        <v>459</v>
      </c>
      <c r="M2" s="215">
        <v>2024</v>
      </c>
      <c r="N2" s="216"/>
      <c r="O2" s="216"/>
      <c r="P2" s="216"/>
      <c r="Q2" s="216"/>
      <c r="R2" s="216"/>
      <c r="S2" s="217"/>
      <c r="T2" s="213"/>
    </row>
    <row r="3" spans="1:20" ht="20.25" x14ac:dyDescent="0.2">
      <c r="A3" s="213"/>
      <c r="B3" s="224"/>
      <c r="C3" s="225"/>
      <c r="D3" s="226"/>
      <c r="E3" s="226"/>
      <c r="F3" s="226"/>
      <c r="G3" s="226"/>
      <c r="H3" s="226"/>
      <c r="I3" s="226"/>
      <c r="J3" s="226"/>
      <c r="K3" s="227"/>
      <c r="L3" s="218" t="s">
        <v>460</v>
      </c>
      <c r="M3" s="228" t="s">
        <v>461</v>
      </c>
      <c r="N3" s="229"/>
      <c r="O3" s="229"/>
      <c r="P3" s="229"/>
      <c r="Q3" s="229"/>
      <c r="R3" s="229"/>
      <c r="S3" s="230"/>
      <c r="T3" s="213"/>
    </row>
    <row r="4" spans="1:20" x14ac:dyDescent="0.2">
      <c r="A4" s="213"/>
      <c r="B4" s="213"/>
      <c r="C4" s="213"/>
      <c r="D4" s="213"/>
      <c r="E4" s="213"/>
      <c r="F4" s="213"/>
      <c r="G4" s="213"/>
      <c r="H4" s="213"/>
      <c r="I4" s="213"/>
      <c r="J4" s="213"/>
      <c r="K4" s="213"/>
      <c r="L4" s="213"/>
      <c r="M4" s="213"/>
      <c r="N4" s="213"/>
      <c r="O4" s="213"/>
      <c r="P4" s="213"/>
      <c r="Q4" s="213"/>
      <c r="R4" s="213"/>
      <c r="S4" s="213"/>
      <c r="T4" s="213"/>
    </row>
    <row r="5" spans="1:20" ht="76.5" thickBot="1" x14ac:dyDescent="0.25">
      <c r="A5" s="213"/>
      <c r="B5" s="231" t="s">
        <v>194</v>
      </c>
      <c r="C5" s="231"/>
      <c r="D5" s="232" t="s">
        <v>462</v>
      </c>
      <c r="E5" s="233" t="s">
        <v>195</v>
      </c>
      <c r="F5" s="234" t="s">
        <v>196</v>
      </c>
      <c r="G5" s="232" t="s">
        <v>197</v>
      </c>
      <c r="H5" s="233" t="s">
        <v>198</v>
      </c>
      <c r="I5" s="232" t="s">
        <v>44</v>
      </c>
      <c r="J5" s="232" t="s">
        <v>3</v>
      </c>
      <c r="K5" s="233" t="s">
        <v>200</v>
      </c>
      <c r="L5" s="233" t="s">
        <v>201</v>
      </c>
      <c r="M5" s="233" t="s">
        <v>202</v>
      </c>
      <c r="N5" s="233" t="s">
        <v>203</v>
      </c>
      <c r="O5" s="233" t="s">
        <v>204</v>
      </c>
      <c r="P5" s="232" t="s">
        <v>205</v>
      </c>
      <c r="Q5" s="233" t="s">
        <v>206</v>
      </c>
      <c r="R5" s="235" t="s">
        <v>463</v>
      </c>
      <c r="S5" s="235" t="s">
        <v>464</v>
      </c>
      <c r="T5" s="213"/>
    </row>
    <row r="6" spans="1:20" ht="143.25" thickBot="1" x14ac:dyDescent="0.25">
      <c r="A6" s="213"/>
      <c r="B6" s="236" t="s">
        <v>465</v>
      </c>
      <c r="C6" s="237"/>
      <c r="D6" s="238" t="s">
        <v>466</v>
      </c>
      <c r="E6" s="239">
        <v>1</v>
      </c>
      <c r="F6" s="240" t="s">
        <v>467</v>
      </c>
      <c r="G6" s="241" t="s">
        <v>468</v>
      </c>
      <c r="H6" s="242" t="s">
        <v>469</v>
      </c>
      <c r="I6" s="243" t="s">
        <v>470</v>
      </c>
      <c r="J6" s="243" t="s">
        <v>471</v>
      </c>
      <c r="K6" s="244" t="s">
        <v>472</v>
      </c>
      <c r="L6" s="244" t="s">
        <v>473</v>
      </c>
      <c r="M6" s="245" t="s">
        <v>474</v>
      </c>
      <c r="N6" s="244" t="s">
        <v>475</v>
      </c>
      <c r="O6" s="244" t="s">
        <v>476</v>
      </c>
      <c r="P6" s="243" t="s">
        <v>292</v>
      </c>
      <c r="Q6" s="246" t="s">
        <v>477</v>
      </c>
      <c r="R6" s="247">
        <v>0.75</v>
      </c>
      <c r="S6" s="248" t="s">
        <v>478</v>
      </c>
      <c r="T6" s="213"/>
    </row>
    <row r="7" spans="1:20" ht="86.25" thickBot="1" x14ac:dyDescent="0.25">
      <c r="A7" s="213"/>
      <c r="B7" s="249"/>
      <c r="C7" s="250"/>
      <c r="D7" s="251"/>
      <c r="E7" s="239">
        <v>2</v>
      </c>
      <c r="F7" s="252" t="s">
        <v>479</v>
      </c>
      <c r="G7" s="253"/>
      <c r="H7" s="254" t="s">
        <v>480</v>
      </c>
      <c r="I7" s="255" t="s">
        <v>470</v>
      </c>
      <c r="J7" s="256" t="s">
        <v>481</v>
      </c>
      <c r="K7" s="257" t="s">
        <v>482</v>
      </c>
      <c r="L7" s="257" t="s">
        <v>473</v>
      </c>
      <c r="M7" s="258" t="s">
        <v>483</v>
      </c>
      <c r="N7" s="257" t="s">
        <v>484</v>
      </c>
      <c r="O7" s="257" t="s">
        <v>485</v>
      </c>
      <c r="P7" s="255" t="s">
        <v>292</v>
      </c>
      <c r="Q7" s="246" t="s">
        <v>486</v>
      </c>
      <c r="R7" s="247">
        <v>0.52</v>
      </c>
      <c r="S7" s="248" t="s">
        <v>487</v>
      </c>
      <c r="T7" s="213"/>
    </row>
    <row r="8" spans="1:20" ht="75.75" thickBot="1" x14ac:dyDescent="0.25">
      <c r="A8" s="213"/>
      <c r="B8" s="259" t="s">
        <v>488</v>
      </c>
      <c r="C8" s="259"/>
      <c r="D8" s="251"/>
      <c r="E8" s="235">
        <v>3</v>
      </c>
      <c r="F8" s="260" t="s">
        <v>489</v>
      </c>
      <c r="G8" s="261"/>
      <c r="H8" s="260" t="s">
        <v>490</v>
      </c>
      <c r="I8" s="243" t="s">
        <v>491</v>
      </c>
      <c r="J8" s="243" t="s">
        <v>471</v>
      </c>
      <c r="K8" s="260" t="s">
        <v>54</v>
      </c>
      <c r="L8" s="260" t="s">
        <v>492</v>
      </c>
      <c r="M8" s="258" t="s">
        <v>483</v>
      </c>
      <c r="N8" s="260" t="s">
        <v>493</v>
      </c>
      <c r="O8" s="260" t="s">
        <v>494</v>
      </c>
      <c r="P8" s="243" t="s">
        <v>261</v>
      </c>
      <c r="Q8" s="246" t="s">
        <v>495</v>
      </c>
      <c r="R8" s="248"/>
      <c r="S8" s="248" t="s">
        <v>496</v>
      </c>
      <c r="T8" s="213"/>
    </row>
    <row r="9" spans="1:20" ht="99.75" x14ac:dyDescent="0.25">
      <c r="A9" s="213"/>
      <c r="B9" s="262"/>
      <c r="C9" s="262"/>
      <c r="D9" s="251"/>
      <c r="E9" s="235">
        <v>4</v>
      </c>
      <c r="F9" s="246" t="s">
        <v>497</v>
      </c>
      <c r="G9" s="261"/>
      <c r="H9" s="246" t="s">
        <v>498</v>
      </c>
      <c r="I9" s="243" t="s">
        <v>491</v>
      </c>
      <c r="J9" s="243" t="s">
        <v>32</v>
      </c>
      <c r="K9" s="246" t="s">
        <v>52</v>
      </c>
      <c r="L9" s="246" t="s">
        <v>473</v>
      </c>
      <c r="M9" s="260" t="s">
        <v>499</v>
      </c>
      <c r="N9" s="260" t="s">
        <v>500</v>
      </c>
      <c r="O9" s="246" t="s">
        <v>501</v>
      </c>
      <c r="P9" s="243" t="s">
        <v>261</v>
      </c>
      <c r="Q9" s="246" t="s">
        <v>502</v>
      </c>
      <c r="R9" s="247">
        <v>0.9</v>
      </c>
      <c r="S9" s="263" t="s">
        <v>503</v>
      </c>
      <c r="T9" s="213"/>
    </row>
    <row r="10" spans="1:20" ht="114" x14ac:dyDescent="0.2">
      <c r="A10" s="213"/>
      <c r="B10" s="262"/>
      <c r="C10" s="262"/>
      <c r="D10" s="251"/>
      <c r="E10" s="235">
        <v>5</v>
      </c>
      <c r="F10" s="246" t="s">
        <v>504</v>
      </c>
      <c r="G10" s="261"/>
      <c r="H10" s="246" t="s">
        <v>505</v>
      </c>
      <c r="I10" s="243" t="s">
        <v>506</v>
      </c>
      <c r="J10" s="243" t="s">
        <v>507</v>
      </c>
      <c r="K10" s="246" t="s">
        <v>508</v>
      </c>
      <c r="L10" s="246" t="s">
        <v>473</v>
      </c>
      <c r="M10" s="260" t="s">
        <v>509</v>
      </c>
      <c r="N10" s="260" t="s">
        <v>510</v>
      </c>
      <c r="O10" s="246" t="s">
        <v>501</v>
      </c>
      <c r="P10" s="243" t="s">
        <v>511</v>
      </c>
      <c r="Q10" s="246" t="s">
        <v>510</v>
      </c>
      <c r="R10" s="247">
        <v>0.55000000000000004</v>
      </c>
      <c r="S10" s="248" t="s">
        <v>512</v>
      </c>
      <c r="T10" s="213"/>
    </row>
    <row r="11" spans="1:20" ht="57" x14ac:dyDescent="0.2">
      <c r="A11" s="213"/>
      <c r="B11" s="262"/>
      <c r="C11" s="262"/>
      <c r="D11" s="264"/>
      <c r="E11" s="235">
        <v>6</v>
      </c>
      <c r="F11" s="246" t="s">
        <v>513</v>
      </c>
      <c r="G11" s="261"/>
      <c r="H11" s="260" t="s">
        <v>514</v>
      </c>
      <c r="I11" s="243" t="s">
        <v>506</v>
      </c>
      <c r="J11" s="243" t="s">
        <v>507</v>
      </c>
      <c r="K11" s="246" t="s">
        <v>508</v>
      </c>
      <c r="L11" s="246" t="s">
        <v>473</v>
      </c>
      <c r="M11" s="260" t="s">
        <v>515</v>
      </c>
      <c r="N11" s="260" t="s">
        <v>516</v>
      </c>
      <c r="O11" s="246" t="s">
        <v>501</v>
      </c>
      <c r="P11" s="243"/>
      <c r="Q11" s="260" t="s">
        <v>517</v>
      </c>
      <c r="R11" s="247">
        <v>0</v>
      </c>
      <c r="S11" s="248" t="s">
        <v>518</v>
      </c>
      <c r="T11" s="213"/>
    </row>
    <row r="12" spans="1:20" ht="71.25" x14ac:dyDescent="0.2">
      <c r="A12" s="213"/>
      <c r="B12" s="262"/>
      <c r="C12" s="262"/>
      <c r="D12" s="264"/>
      <c r="E12" s="235">
        <v>7</v>
      </c>
      <c r="F12" s="246" t="s">
        <v>519</v>
      </c>
      <c r="G12" s="261"/>
      <c r="H12" s="260" t="s">
        <v>520</v>
      </c>
      <c r="I12" s="243" t="s">
        <v>506</v>
      </c>
      <c r="J12" s="243" t="s">
        <v>507</v>
      </c>
      <c r="K12" s="246" t="s">
        <v>508</v>
      </c>
      <c r="L12" s="246" t="s">
        <v>473</v>
      </c>
      <c r="M12" s="260" t="s">
        <v>521</v>
      </c>
      <c r="N12" s="260" t="s">
        <v>522</v>
      </c>
      <c r="O12" s="246" t="s">
        <v>501</v>
      </c>
      <c r="P12" s="243"/>
      <c r="Q12" s="260"/>
      <c r="R12" s="247"/>
      <c r="S12" s="248"/>
      <c r="T12" s="213"/>
    </row>
    <row r="13" spans="1:20" ht="114" x14ac:dyDescent="0.2">
      <c r="A13" s="213"/>
      <c r="B13" s="262"/>
      <c r="C13" s="262"/>
      <c r="D13" s="264"/>
      <c r="E13" s="235">
        <v>8</v>
      </c>
      <c r="F13" s="246" t="s">
        <v>523</v>
      </c>
      <c r="G13" s="261"/>
      <c r="H13" s="260" t="s">
        <v>524</v>
      </c>
      <c r="I13" s="243" t="s">
        <v>525</v>
      </c>
      <c r="J13" s="243" t="s">
        <v>33</v>
      </c>
      <c r="K13" s="246" t="s">
        <v>526</v>
      </c>
      <c r="L13" s="246" t="s">
        <v>527</v>
      </c>
      <c r="M13" s="260" t="s">
        <v>528</v>
      </c>
      <c r="N13" s="260" t="s">
        <v>529</v>
      </c>
      <c r="O13" s="246" t="s">
        <v>530</v>
      </c>
      <c r="P13" s="243" t="s">
        <v>531</v>
      </c>
      <c r="Q13" s="260" t="s">
        <v>532</v>
      </c>
      <c r="R13" s="247">
        <v>0.6</v>
      </c>
      <c r="S13" s="248" t="s">
        <v>533</v>
      </c>
      <c r="T13" s="213"/>
    </row>
    <row r="14" spans="1:20" ht="71.25" x14ac:dyDescent="0.2">
      <c r="A14" s="213"/>
      <c r="B14" s="265"/>
      <c r="C14" s="265"/>
      <c r="D14" s="264"/>
      <c r="E14" s="235">
        <v>9</v>
      </c>
      <c r="F14" s="246" t="s">
        <v>534</v>
      </c>
      <c r="G14" s="261"/>
      <c r="H14" s="260" t="s">
        <v>535</v>
      </c>
      <c r="I14" s="243" t="s">
        <v>525</v>
      </c>
      <c r="J14" s="243" t="s">
        <v>33</v>
      </c>
      <c r="K14" s="246" t="s">
        <v>526</v>
      </c>
      <c r="L14" s="246" t="s">
        <v>527</v>
      </c>
      <c r="M14" s="260" t="s">
        <v>536</v>
      </c>
      <c r="N14" s="260" t="s">
        <v>537</v>
      </c>
      <c r="O14" s="246" t="s">
        <v>538</v>
      </c>
      <c r="P14" s="243" t="s">
        <v>511</v>
      </c>
      <c r="Q14" s="260" t="s">
        <v>539</v>
      </c>
      <c r="R14" s="247">
        <v>0</v>
      </c>
      <c r="S14" s="248" t="s">
        <v>540</v>
      </c>
      <c r="T14" s="213"/>
    </row>
    <row r="15" spans="1:20" ht="114" x14ac:dyDescent="0.2">
      <c r="A15" s="213"/>
      <c r="B15" s="266" t="s">
        <v>541</v>
      </c>
      <c r="C15" s="267"/>
      <c r="D15" s="268"/>
      <c r="E15" s="235">
        <v>1</v>
      </c>
      <c r="F15" s="269" t="s">
        <v>542</v>
      </c>
      <c r="G15" s="261"/>
      <c r="H15" s="270" t="s">
        <v>543</v>
      </c>
      <c r="I15" s="271" t="s">
        <v>544</v>
      </c>
      <c r="J15" s="272" t="s">
        <v>471</v>
      </c>
      <c r="K15" s="246" t="s">
        <v>545</v>
      </c>
      <c r="L15" s="269" t="s">
        <v>473</v>
      </c>
      <c r="M15" s="270" t="s">
        <v>546</v>
      </c>
      <c r="N15" s="270" t="s">
        <v>547</v>
      </c>
      <c r="O15" s="246" t="s">
        <v>548</v>
      </c>
      <c r="P15" s="243" t="s">
        <v>292</v>
      </c>
      <c r="Q15" s="270" t="s">
        <v>547</v>
      </c>
      <c r="R15" s="247">
        <v>0.65</v>
      </c>
      <c r="S15" s="248" t="s">
        <v>549</v>
      </c>
      <c r="T15" s="213"/>
    </row>
    <row r="16" spans="1:20" ht="128.25" x14ac:dyDescent="0.2">
      <c r="A16" s="213"/>
      <c r="B16" s="266"/>
      <c r="C16" s="267"/>
      <c r="D16" s="268"/>
      <c r="E16" s="235">
        <v>2</v>
      </c>
      <c r="F16" s="246" t="s">
        <v>550</v>
      </c>
      <c r="G16" s="261"/>
      <c r="H16" s="269" t="s">
        <v>551</v>
      </c>
      <c r="I16" s="271" t="s">
        <v>544</v>
      </c>
      <c r="J16" s="272" t="s">
        <v>471</v>
      </c>
      <c r="K16" s="246" t="s">
        <v>33</v>
      </c>
      <c r="L16" s="269" t="s">
        <v>473</v>
      </c>
      <c r="M16" s="270" t="s">
        <v>552</v>
      </c>
      <c r="N16" s="270" t="s">
        <v>553</v>
      </c>
      <c r="O16" s="246" t="s">
        <v>554</v>
      </c>
      <c r="P16" s="243" t="s">
        <v>261</v>
      </c>
      <c r="Q16" s="270" t="s">
        <v>553</v>
      </c>
      <c r="R16" s="247">
        <v>0.85</v>
      </c>
      <c r="S16" s="248" t="s">
        <v>555</v>
      </c>
      <c r="T16" s="213"/>
    </row>
    <row r="17" spans="1:20" ht="204" x14ac:dyDescent="0.2">
      <c r="A17" s="213"/>
      <c r="B17" s="266"/>
      <c r="C17" s="267"/>
      <c r="D17" s="268"/>
      <c r="E17" s="273">
        <v>3</v>
      </c>
      <c r="F17" s="274" t="s">
        <v>556</v>
      </c>
      <c r="G17" s="261"/>
      <c r="H17" s="269" t="s">
        <v>557</v>
      </c>
      <c r="I17" s="275" t="s">
        <v>544</v>
      </c>
      <c r="J17" s="275" t="s">
        <v>506</v>
      </c>
      <c r="K17" s="276" t="s">
        <v>508</v>
      </c>
      <c r="L17" s="276" t="s">
        <v>473</v>
      </c>
      <c r="M17" s="270" t="s">
        <v>558</v>
      </c>
      <c r="N17" s="270" t="s">
        <v>510</v>
      </c>
      <c r="O17" s="246" t="s">
        <v>501</v>
      </c>
      <c r="P17" s="243" t="s">
        <v>255</v>
      </c>
      <c r="Q17" s="270" t="s">
        <v>510</v>
      </c>
      <c r="R17" s="277">
        <v>0.85</v>
      </c>
      <c r="S17" s="278" t="s">
        <v>559</v>
      </c>
      <c r="T17" s="213"/>
    </row>
    <row r="18" spans="1:20" ht="114" x14ac:dyDescent="0.2">
      <c r="A18" s="213"/>
      <c r="B18" s="266"/>
      <c r="C18" s="267"/>
      <c r="D18" s="268"/>
      <c r="E18" s="235">
        <v>4</v>
      </c>
      <c r="F18" s="246" t="s">
        <v>560</v>
      </c>
      <c r="G18" s="261"/>
      <c r="H18" s="269" t="s">
        <v>561</v>
      </c>
      <c r="I18" s="271" t="s">
        <v>491</v>
      </c>
      <c r="J18" s="272" t="s">
        <v>471</v>
      </c>
      <c r="K18" s="246" t="s">
        <v>508</v>
      </c>
      <c r="L18" s="269" t="s">
        <v>562</v>
      </c>
      <c r="M18" s="270" t="s">
        <v>563</v>
      </c>
      <c r="N18" s="270" t="s">
        <v>564</v>
      </c>
      <c r="O18" s="246" t="s">
        <v>501</v>
      </c>
      <c r="P18" s="243"/>
      <c r="Q18" s="269" t="s">
        <v>565</v>
      </c>
      <c r="R18" s="247">
        <v>0.72</v>
      </c>
      <c r="S18" s="248" t="s">
        <v>540</v>
      </c>
      <c r="T18" s="213"/>
    </row>
    <row r="19" spans="1:20" ht="57" x14ac:dyDescent="0.2">
      <c r="A19" s="213"/>
      <c r="B19" s="266"/>
      <c r="C19" s="267"/>
      <c r="D19" s="268"/>
      <c r="E19" s="235">
        <v>5</v>
      </c>
      <c r="F19" s="279" t="s">
        <v>566</v>
      </c>
      <c r="G19" s="261"/>
      <c r="H19" s="280" t="s">
        <v>567</v>
      </c>
      <c r="I19" s="271" t="s">
        <v>54</v>
      </c>
      <c r="J19" s="272" t="s">
        <v>46</v>
      </c>
      <c r="K19" s="246" t="s">
        <v>55</v>
      </c>
      <c r="L19" s="269" t="s">
        <v>473</v>
      </c>
      <c r="M19" s="270" t="s">
        <v>568</v>
      </c>
      <c r="N19" s="270" t="s">
        <v>569</v>
      </c>
      <c r="O19" s="246" t="s">
        <v>570</v>
      </c>
      <c r="P19" s="243" t="s">
        <v>231</v>
      </c>
      <c r="Q19" s="270" t="s">
        <v>569</v>
      </c>
      <c r="R19" s="247">
        <v>0.9</v>
      </c>
      <c r="S19" s="248" t="s">
        <v>571</v>
      </c>
      <c r="T19" s="213"/>
    </row>
    <row r="20" spans="1:20" ht="114.75" thickBot="1" x14ac:dyDescent="0.25">
      <c r="A20" s="213"/>
      <c r="B20" s="266"/>
      <c r="C20" s="267"/>
      <c r="D20" s="268"/>
      <c r="E20" s="235">
        <v>6</v>
      </c>
      <c r="F20" s="279" t="s">
        <v>572</v>
      </c>
      <c r="G20" s="281"/>
      <c r="H20" s="280" t="s">
        <v>573</v>
      </c>
      <c r="I20" s="271" t="s">
        <v>49</v>
      </c>
      <c r="J20" s="272" t="s">
        <v>46</v>
      </c>
      <c r="K20" s="246" t="s">
        <v>574</v>
      </c>
      <c r="L20" s="269" t="s">
        <v>575</v>
      </c>
      <c r="M20" s="269" t="s">
        <v>576</v>
      </c>
      <c r="N20" s="269" t="s">
        <v>577</v>
      </c>
      <c r="O20" s="246" t="s">
        <v>570</v>
      </c>
      <c r="P20" s="243" t="s">
        <v>231</v>
      </c>
      <c r="Q20" s="269" t="s">
        <v>577</v>
      </c>
      <c r="R20" s="247">
        <v>0.9</v>
      </c>
      <c r="S20" s="248" t="s">
        <v>578</v>
      </c>
      <c r="T20" s="213"/>
    </row>
    <row r="21" spans="1:20" ht="71.25" x14ac:dyDescent="0.2">
      <c r="A21" s="213"/>
      <c r="B21" s="282" t="s">
        <v>579</v>
      </c>
      <c r="C21" s="259"/>
      <c r="D21" s="283"/>
      <c r="E21" s="284">
        <v>10</v>
      </c>
      <c r="F21" s="285" t="s">
        <v>580</v>
      </c>
      <c r="G21" s="285"/>
      <c r="H21" s="213" t="s">
        <v>581</v>
      </c>
      <c r="I21" s="286" t="s">
        <v>525</v>
      </c>
      <c r="J21" s="269"/>
      <c r="K21" s="246" t="s">
        <v>574</v>
      </c>
      <c r="L21" s="269" t="s">
        <v>582</v>
      </c>
      <c r="M21" s="269"/>
      <c r="N21" s="269" t="s">
        <v>583</v>
      </c>
      <c r="O21" s="272" t="s">
        <v>584</v>
      </c>
      <c r="P21" s="272" t="s">
        <v>585</v>
      </c>
      <c r="Q21" s="269" t="s">
        <v>586</v>
      </c>
      <c r="R21" s="247">
        <v>0.3</v>
      </c>
      <c r="S21" s="248" t="s">
        <v>587</v>
      </c>
      <c r="T21" s="213"/>
    </row>
    <row r="22" spans="1:20" ht="15" x14ac:dyDescent="0.25">
      <c r="B22" s="287"/>
      <c r="C22" s="262"/>
      <c r="D22" s="288"/>
      <c r="E22" s="289">
        <v>11</v>
      </c>
      <c r="F22" s="290"/>
      <c r="G22" s="290"/>
      <c r="H22" s="290"/>
      <c r="I22" s="291"/>
      <c r="J22" s="290"/>
      <c r="K22" s="290"/>
      <c r="L22" s="290"/>
      <c r="M22" s="290"/>
      <c r="N22" s="290"/>
      <c r="O22" s="290"/>
      <c r="P22" s="290"/>
      <c r="Q22" s="290"/>
      <c r="R22" s="290"/>
      <c r="S22" s="290"/>
    </row>
    <row r="23" spans="1:20" x14ac:dyDescent="0.2">
      <c r="B23" s="287"/>
      <c r="C23" s="262"/>
      <c r="D23" s="288"/>
      <c r="E23" s="292"/>
      <c r="F23" s="290"/>
      <c r="G23" s="290"/>
      <c r="H23" s="290"/>
      <c r="I23" s="290"/>
      <c r="J23" s="290"/>
      <c r="K23" s="290"/>
      <c r="L23" s="290"/>
      <c r="M23" s="290"/>
      <c r="N23" s="290"/>
      <c r="O23" s="290"/>
      <c r="P23" s="290"/>
      <c r="Q23" s="290"/>
      <c r="R23" s="290"/>
      <c r="S23" s="290"/>
    </row>
    <row r="24" spans="1:20" ht="15" thickBot="1" x14ac:dyDescent="0.25">
      <c r="B24" s="293"/>
      <c r="C24" s="294"/>
      <c r="D24" s="295"/>
      <c r="E24" s="292"/>
      <c r="F24" s="290"/>
      <c r="G24" s="290"/>
      <c r="H24" s="290"/>
      <c r="I24" s="290"/>
      <c r="J24" s="290"/>
      <c r="K24" s="290"/>
      <c r="L24" s="290"/>
      <c r="M24" s="290"/>
      <c r="N24" s="290"/>
      <c r="O24" s="290"/>
      <c r="P24" s="290"/>
      <c r="Q24" s="290"/>
      <c r="R24" s="290"/>
      <c r="S24" s="290"/>
    </row>
  </sheetData>
  <mergeCells count="14">
    <mergeCell ref="B21:D24"/>
    <mergeCell ref="B5:C5"/>
    <mergeCell ref="B6:C7"/>
    <mergeCell ref="D6:D10"/>
    <mergeCell ref="G6:G20"/>
    <mergeCell ref="B8:C13"/>
    <mergeCell ref="B15:C20"/>
    <mergeCell ref="D15:D20"/>
    <mergeCell ref="B1:B3"/>
    <mergeCell ref="C1:K1"/>
    <mergeCell ref="M1:S1"/>
    <mergeCell ref="C2:K3"/>
    <mergeCell ref="M2:S2"/>
    <mergeCell ref="M3:S3"/>
  </mergeCells>
  <hyperlinks>
    <hyperlink ref="S9" r:id="rId1" display="https://www1.funcionpublica.gov.co/web/suit" xr:uid="{52A38FC6-E213-46F1-9989-6EE4A4C2AE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6D178-EAE7-4D56-84FA-425FD6F7C856}">
  <dimension ref="A1:AX35"/>
  <sheetViews>
    <sheetView zoomScale="55" zoomScaleNormal="55" workbookViewId="0">
      <selection activeCell="C9" sqref="C9"/>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13.14062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t="s">
        <v>99</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99</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242.25" x14ac:dyDescent="0.2">
      <c r="A9" s="45" t="s">
        <v>101</v>
      </c>
      <c r="B9" s="46" t="s">
        <v>386</v>
      </c>
      <c r="C9" s="47">
        <v>0.4</v>
      </c>
      <c r="D9" s="47">
        <v>1</v>
      </c>
      <c r="E9" s="48" t="s">
        <v>54</v>
      </c>
      <c r="F9" s="48" t="s">
        <v>35</v>
      </c>
      <c r="G9" s="46" t="s">
        <v>47</v>
      </c>
      <c r="H9" s="49">
        <v>0.14399999999999999</v>
      </c>
      <c r="I9" s="50">
        <v>1</v>
      </c>
      <c r="J9" s="48" t="s">
        <v>60</v>
      </c>
      <c r="K9" s="48" t="s">
        <v>35</v>
      </c>
      <c r="L9" s="46" t="s">
        <v>47</v>
      </c>
      <c r="M9" s="46" t="s">
        <v>73</v>
      </c>
      <c r="N9" s="46" t="s">
        <v>69</v>
      </c>
      <c r="O9" s="51" t="s">
        <v>36</v>
      </c>
      <c r="P9" s="46" t="s">
        <v>36</v>
      </c>
      <c r="Q9" s="51" t="s">
        <v>380</v>
      </c>
      <c r="R9" s="51" t="s">
        <v>381</v>
      </c>
      <c r="S9" s="52">
        <v>45658</v>
      </c>
      <c r="T9" s="52">
        <v>46022</v>
      </c>
      <c r="U9" s="51"/>
      <c r="V9" s="51" t="s">
        <v>382</v>
      </c>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27.5" x14ac:dyDescent="0.2">
      <c r="A10" s="45" t="s">
        <v>103</v>
      </c>
      <c r="B10" s="46" t="s">
        <v>387</v>
      </c>
      <c r="C10" s="47">
        <v>0.4</v>
      </c>
      <c r="D10" s="47">
        <v>1</v>
      </c>
      <c r="E10" s="48" t="s">
        <v>54</v>
      </c>
      <c r="F10" s="48" t="s">
        <v>35</v>
      </c>
      <c r="G10" s="46" t="s">
        <v>47</v>
      </c>
      <c r="H10" s="49">
        <v>0.12</v>
      </c>
      <c r="I10" s="50">
        <v>1</v>
      </c>
      <c r="J10" s="48" t="s">
        <v>60</v>
      </c>
      <c r="K10" s="48" t="s">
        <v>35</v>
      </c>
      <c r="L10" s="46" t="s">
        <v>47</v>
      </c>
      <c r="M10" s="46" t="s">
        <v>73</v>
      </c>
      <c r="N10" s="46" t="s">
        <v>69</v>
      </c>
      <c r="O10" s="51" t="s">
        <v>74</v>
      </c>
      <c r="P10" s="46" t="s">
        <v>74</v>
      </c>
      <c r="Q10" s="51" t="s">
        <v>380</v>
      </c>
      <c r="R10" s="51" t="s">
        <v>381</v>
      </c>
      <c r="S10" s="52">
        <v>45658</v>
      </c>
      <c r="T10" s="52">
        <v>46022</v>
      </c>
      <c r="U10" s="51"/>
      <c r="V10" s="51" t="s">
        <v>383</v>
      </c>
      <c r="W10" s="51"/>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318.75" x14ac:dyDescent="0.2">
      <c r="A11" s="45" t="s">
        <v>105</v>
      </c>
      <c r="B11" s="46" t="s">
        <v>388</v>
      </c>
      <c r="C11" s="47">
        <v>0.4</v>
      </c>
      <c r="D11" s="47">
        <v>1</v>
      </c>
      <c r="E11" s="48" t="s">
        <v>54</v>
      </c>
      <c r="F11" s="48" t="s">
        <v>35</v>
      </c>
      <c r="G11" s="46" t="s">
        <v>47</v>
      </c>
      <c r="H11" s="49">
        <v>0.24</v>
      </c>
      <c r="I11" s="50">
        <v>1</v>
      </c>
      <c r="J11" s="48" t="s">
        <v>54</v>
      </c>
      <c r="K11" s="48" t="s">
        <v>35</v>
      </c>
      <c r="L11" s="46" t="s">
        <v>47</v>
      </c>
      <c r="M11" s="46" t="s">
        <v>73</v>
      </c>
      <c r="N11" s="46" t="s">
        <v>69</v>
      </c>
      <c r="O11" s="51" t="s">
        <v>36</v>
      </c>
      <c r="P11" s="46" t="s">
        <v>36</v>
      </c>
      <c r="Q11" s="51" t="s">
        <v>384</v>
      </c>
      <c r="R11" s="51" t="s">
        <v>381</v>
      </c>
      <c r="S11" s="52">
        <v>45658</v>
      </c>
      <c r="T11" s="52">
        <v>46022</v>
      </c>
      <c r="U11" s="51"/>
      <c r="V11" s="51" t="s">
        <v>385</v>
      </c>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x14ac:dyDescent="0.2">
      <c r="A12" s="45" t="s">
        <v>107</v>
      </c>
      <c r="B12" s="46">
        <v>0</v>
      </c>
      <c r="C12" s="47" t="s">
        <v>99</v>
      </c>
      <c r="D12" s="47" t="s">
        <v>99</v>
      </c>
      <c r="E12" s="48" t="s">
        <v>99</v>
      </c>
      <c r="F12" s="48" t="s">
        <v>99</v>
      </c>
      <c r="G12" s="46" t="s">
        <v>99</v>
      </c>
      <c r="H12" s="49" t="s">
        <v>99</v>
      </c>
      <c r="I12" s="50" t="s">
        <v>99</v>
      </c>
      <c r="J12" s="48" t="s">
        <v>99</v>
      </c>
      <c r="K12" s="48" t="s">
        <v>99</v>
      </c>
      <c r="L12" s="46" t="s">
        <v>99</v>
      </c>
      <c r="M12" s="46" t="s">
        <v>99</v>
      </c>
      <c r="N12" s="46" t="s">
        <v>99</v>
      </c>
      <c r="O12" s="51"/>
      <c r="P12" s="46" t="s">
        <v>99</v>
      </c>
      <c r="Q12" s="51"/>
      <c r="R12" s="51"/>
      <c r="S12" s="52"/>
      <c r="T12" s="52"/>
      <c r="U12" s="51"/>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3.5" thickBot="1" x14ac:dyDescent="0.25">
      <c r="A13" s="45" t="s">
        <v>109</v>
      </c>
      <c r="B13" s="46">
        <v>0</v>
      </c>
      <c r="C13" s="47" t="s">
        <v>99</v>
      </c>
      <c r="D13" s="47" t="s">
        <v>99</v>
      </c>
      <c r="E13" s="48" t="s">
        <v>99</v>
      </c>
      <c r="F13" s="48" t="s">
        <v>99</v>
      </c>
      <c r="G13" s="46" t="s">
        <v>99</v>
      </c>
      <c r="H13" s="49" t="s">
        <v>99</v>
      </c>
      <c r="I13" s="50" t="s">
        <v>99</v>
      </c>
      <c r="J13" s="48" t="s">
        <v>99</v>
      </c>
      <c r="K13" s="48" t="s">
        <v>99</v>
      </c>
      <c r="L13" s="46" t="s">
        <v>99</v>
      </c>
      <c r="M13" s="46" t="s">
        <v>99</v>
      </c>
      <c r="N13" s="46" t="s">
        <v>99</v>
      </c>
      <c r="O13" s="51"/>
      <c r="P13" s="46" t="s">
        <v>99</v>
      </c>
      <c r="Q13" s="51"/>
      <c r="R13" s="51"/>
      <c r="S13" s="52"/>
      <c r="T13" s="52"/>
      <c r="U13" s="51"/>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x14ac:dyDescent="0.2">
      <c r="A14" s="45" t="s">
        <v>111</v>
      </c>
      <c r="B14" s="46" t="s">
        <v>126</v>
      </c>
      <c r="C14" s="47" t="s">
        <v>99</v>
      </c>
      <c r="D14" s="47" t="s">
        <v>99</v>
      </c>
      <c r="E14" s="48" t="s">
        <v>99</v>
      </c>
      <c r="F14" s="48" t="s">
        <v>99</v>
      </c>
      <c r="G14" s="46" t="s">
        <v>99</v>
      </c>
      <c r="H14" s="49" t="s">
        <v>99</v>
      </c>
      <c r="I14" s="50" t="s">
        <v>99</v>
      </c>
      <c r="J14" s="48" t="s">
        <v>99</v>
      </c>
      <c r="K14" s="48" t="s">
        <v>99</v>
      </c>
      <c r="L14" s="46" t="s">
        <v>99</v>
      </c>
      <c r="M14" s="46" t="s">
        <v>99</v>
      </c>
      <c r="N14" s="46" t="s">
        <v>99</v>
      </c>
      <c r="O14" s="51"/>
      <c r="P14" s="46" t="s">
        <v>99</v>
      </c>
      <c r="Q14" s="51"/>
      <c r="R14" s="51"/>
      <c r="S14" s="52"/>
      <c r="T14" s="52"/>
      <c r="U14" s="51"/>
      <c r="V14" s="51"/>
      <c r="W14" s="51"/>
      <c r="X14" s="51"/>
      <c r="Y14" s="51"/>
      <c r="Z14" s="51"/>
      <c r="AA14" s="53"/>
      <c r="AB14" s="53"/>
      <c r="AM14" s="36"/>
      <c r="AN14" s="36"/>
      <c r="AO14" s="44"/>
      <c r="AP14" s="59"/>
      <c r="AQ14" s="60"/>
      <c r="AR14" s="57"/>
      <c r="AS14" s="57"/>
      <c r="AT14" s="57"/>
      <c r="AU14" s="57"/>
      <c r="AV14" s="57"/>
      <c r="AW14" s="44"/>
      <c r="AX14" s="44"/>
    </row>
    <row r="15" spans="1:50" ht="38.25" x14ac:dyDescent="0.2">
      <c r="A15" s="45" t="s">
        <v>113</v>
      </c>
      <c r="B15" s="46" t="s">
        <v>126</v>
      </c>
      <c r="C15" s="47" t="s">
        <v>99</v>
      </c>
      <c r="D15" s="47" t="s">
        <v>99</v>
      </c>
      <c r="E15" s="48" t="s">
        <v>99</v>
      </c>
      <c r="F15" s="48" t="s">
        <v>99</v>
      </c>
      <c r="G15" s="46" t="s">
        <v>99</v>
      </c>
      <c r="H15" s="49" t="s">
        <v>99</v>
      </c>
      <c r="I15" s="50" t="s">
        <v>99</v>
      </c>
      <c r="J15" s="48" t="s">
        <v>99</v>
      </c>
      <c r="K15" s="48" t="s">
        <v>99</v>
      </c>
      <c r="L15" s="46" t="s">
        <v>99</v>
      </c>
      <c r="M15" s="46" t="s">
        <v>99</v>
      </c>
      <c r="N15" s="46" t="s">
        <v>99</v>
      </c>
      <c r="O15" s="51"/>
      <c r="P15" s="46" t="s">
        <v>99</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25.5" x14ac:dyDescent="0.2">
      <c r="A16" s="45" t="s">
        <v>115</v>
      </c>
      <c r="B16" s="46" t="s">
        <v>126</v>
      </c>
      <c r="C16" s="47" t="s">
        <v>99</v>
      </c>
      <c r="D16" s="47" t="s">
        <v>99</v>
      </c>
      <c r="E16" s="48" t="s">
        <v>99</v>
      </c>
      <c r="F16" s="48" t="s">
        <v>99</v>
      </c>
      <c r="G16" s="46" t="s">
        <v>99</v>
      </c>
      <c r="H16" s="49" t="s">
        <v>99</v>
      </c>
      <c r="I16" s="50" t="s">
        <v>99</v>
      </c>
      <c r="J16" s="48" t="s">
        <v>99</v>
      </c>
      <c r="K16" s="48" t="s">
        <v>99</v>
      </c>
      <c r="L16" s="46" t="s">
        <v>99</v>
      </c>
      <c r="M16" s="46" t="s">
        <v>99</v>
      </c>
      <c r="N16" s="46" t="s">
        <v>99</v>
      </c>
      <c r="O16" s="51"/>
      <c r="P16" s="46" t="s">
        <v>99</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
        <v>117</v>
      </c>
      <c r="B17" s="46" t="s">
        <v>126</v>
      </c>
      <c r="C17" s="47" t="s">
        <v>99</v>
      </c>
      <c r="D17" s="47" t="s">
        <v>99</v>
      </c>
      <c r="E17" s="48" t="s">
        <v>99</v>
      </c>
      <c r="F17" s="48" t="s">
        <v>99</v>
      </c>
      <c r="G17" s="46" t="s">
        <v>99</v>
      </c>
      <c r="H17" s="49" t="s">
        <v>99</v>
      </c>
      <c r="I17" s="50" t="s">
        <v>99</v>
      </c>
      <c r="J17" s="48" t="s">
        <v>99</v>
      </c>
      <c r="K17" s="48" t="s">
        <v>99</v>
      </c>
      <c r="L17" s="46" t="s">
        <v>99</v>
      </c>
      <c r="M17" s="46" t="s">
        <v>99</v>
      </c>
      <c r="N17" s="46" t="s">
        <v>99</v>
      </c>
      <c r="O17" s="51"/>
      <c r="P17" s="46" t="s">
        <v>99</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
        <v>119</v>
      </c>
      <c r="B18" s="46" t="s">
        <v>126</v>
      </c>
      <c r="C18" s="47" t="s">
        <v>99</v>
      </c>
      <c r="D18" s="47" t="s">
        <v>99</v>
      </c>
      <c r="E18" s="48" t="s">
        <v>99</v>
      </c>
      <c r="F18" s="48" t="s">
        <v>99</v>
      </c>
      <c r="G18" s="46" t="s">
        <v>99</v>
      </c>
      <c r="H18" s="49" t="s">
        <v>99</v>
      </c>
      <c r="I18" s="50" t="s">
        <v>99</v>
      </c>
      <c r="J18" s="48" t="s">
        <v>99</v>
      </c>
      <c r="K18" s="48" t="s">
        <v>99</v>
      </c>
      <c r="L18" s="46" t="s">
        <v>99</v>
      </c>
      <c r="M18" s="46" t="s">
        <v>99</v>
      </c>
      <c r="N18" s="46" t="s">
        <v>99</v>
      </c>
      <c r="O18" s="51"/>
      <c r="P18" s="46" t="s">
        <v>99</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
        <v>121</v>
      </c>
      <c r="B19" s="46" t="s">
        <v>126</v>
      </c>
      <c r="C19" s="47" t="s">
        <v>99</v>
      </c>
      <c r="D19" s="47" t="s">
        <v>99</v>
      </c>
      <c r="E19" s="48" t="s">
        <v>99</v>
      </c>
      <c r="F19" s="48" t="s">
        <v>99</v>
      </c>
      <c r="G19" s="46" t="s">
        <v>99</v>
      </c>
      <c r="H19" s="49" t="s">
        <v>99</v>
      </c>
      <c r="I19" s="50" t="s">
        <v>99</v>
      </c>
      <c r="J19" s="48" t="s">
        <v>99</v>
      </c>
      <c r="K19" s="48" t="s">
        <v>99</v>
      </c>
      <c r="L19" s="46" t="s">
        <v>99</v>
      </c>
      <c r="M19" s="46" t="s">
        <v>99</v>
      </c>
      <c r="N19" s="46" t="s">
        <v>99</v>
      </c>
      <c r="O19" s="51"/>
      <c r="P19" s="46" t="s">
        <v>99</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67" priority="6" operator="equal">
      <formula>$AE$13</formula>
    </cfRule>
    <cfRule type="cellIs" dxfId="166" priority="7" operator="equal">
      <formula>$AE$12</formula>
    </cfRule>
    <cfRule type="cellIs" dxfId="165" priority="8" operator="equal">
      <formula>$AE$11</formula>
    </cfRule>
    <cfRule type="cellIs" dxfId="164" priority="9" operator="equal">
      <formula>$AE$10</formula>
    </cfRule>
    <cfRule type="cellIs" dxfId="163" priority="10" operator="equal">
      <formula>$AE$9</formula>
    </cfRule>
  </conditionalFormatting>
  <conditionalFormatting sqref="F9:F28">
    <cfRule type="cellIs" dxfId="162" priority="1" operator="equal">
      <formula>$AF$8</formula>
    </cfRule>
    <cfRule type="cellIs" dxfId="161" priority="2" operator="equal">
      <formula>$AG$8</formula>
    </cfRule>
    <cfRule type="cellIs" dxfId="160" priority="3" operator="equal">
      <formula>$AH$8</formula>
    </cfRule>
    <cfRule type="cellIs" dxfId="159" priority="4" operator="equal">
      <formula>$AI$8</formula>
    </cfRule>
    <cfRule type="cellIs" dxfId="158" priority="5" operator="equal">
      <formula>$AJ$8</formula>
    </cfRule>
  </conditionalFormatting>
  <conditionalFormatting sqref="G9:G28">
    <cfRule type="cellIs" dxfId="157" priority="11" operator="equal">
      <formula>$AF$16</formula>
    </cfRule>
    <cfRule type="cellIs" dxfId="156" priority="12" operator="equal">
      <formula>$AF$17</formula>
    </cfRule>
    <cfRule type="cellIs" dxfId="155" priority="13" operator="equal">
      <formula>$AF$18</formula>
    </cfRule>
    <cfRule type="cellIs" dxfId="154" priority="14" operator="equal">
      <formula>$AF$19</formula>
    </cfRule>
  </conditionalFormatting>
  <conditionalFormatting sqref="I9:J28">
    <cfRule type="cellIs" dxfId="153" priority="15" operator="equal">
      <formula>$AE$13</formula>
    </cfRule>
    <cfRule type="cellIs" dxfId="152" priority="16" operator="equal">
      <formula>$AE$12</formula>
    </cfRule>
    <cfRule type="cellIs" dxfId="151" priority="17" operator="equal">
      <formula>$AE$11</formula>
    </cfRule>
    <cfRule type="cellIs" dxfId="150" priority="18" operator="equal">
      <formula>$AE$10</formula>
    </cfRule>
    <cfRule type="cellIs" dxfId="149" priority="19" operator="equal">
      <formula>$AE$9</formula>
    </cfRule>
  </conditionalFormatting>
  <conditionalFormatting sqref="K9:K28">
    <cfRule type="cellIs" dxfId="148" priority="20" operator="equal">
      <formula>$AF$8</formula>
    </cfRule>
    <cfRule type="cellIs" dxfId="147" priority="21" operator="equal">
      <formula>$AG$8</formula>
    </cfRule>
    <cfRule type="cellIs" dxfId="146" priority="22" operator="equal">
      <formula>$AH$8</formula>
    </cfRule>
    <cfRule type="cellIs" dxfId="145" priority="23" operator="equal">
      <formula>$AI$8</formula>
    </cfRule>
    <cfRule type="cellIs" dxfId="144" priority="24" operator="equal">
      <formula>$AJ$8</formula>
    </cfRule>
  </conditionalFormatting>
  <conditionalFormatting sqref="L9:L28">
    <cfRule type="cellIs" dxfId="143" priority="25" operator="equal">
      <formula>$AF$16</formula>
    </cfRule>
    <cfRule type="cellIs" dxfId="142" priority="26" operator="equal">
      <formula>$AF$17</formula>
    </cfRule>
    <cfRule type="cellIs" dxfId="141" priority="27" operator="equal">
      <formula>$AF$18</formula>
    </cfRule>
    <cfRule type="cellIs" dxfId="140" priority="28" operator="equal">
      <formula>$AF$19</formula>
    </cfRule>
  </conditionalFormatting>
  <dataValidations count="4">
    <dataValidation type="list" allowBlank="1" showInputMessage="1" showErrorMessage="1" sqref="O9:O28" xr:uid="{36BEE6AC-63D3-41AA-B9BB-56220A051BE8}">
      <formula1>INDIRECT($N9)</formula1>
    </dataValidation>
    <dataValidation allowBlank="1" showInputMessage="1" showErrorMessage="1" prompt="Es la materialización del riesgo y las consecuencias de su aparición. Su escala es: 5 bajo impacto, 10 medio, 20 alto impacto._x000a_" sqref="JP8:JV8" xr:uid="{8DFA78BB-7B5D-49F8-BAE6-46F77F3E93AF}"/>
    <dataValidation allowBlank="1" showInputMessage="1" showErrorMessage="1" prompt="La probabilidad se encuentra determinada por una escala de 1 a 3, siendo 1 la menor probabilidad de ocurrencia del riesgo y 3 la mayor probabilidad de  ocurrencia." sqref="JO8" xr:uid="{836248E5-0B4F-4E94-BD7F-462EC1D4E08E}"/>
    <dataValidation type="list" allowBlank="1" showInputMessage="1" showErrorMessage="1" sqref="JP9:JV16" xr:uid="{7AD430B3-5FC7-43D0-9C35-8EA05C6D6285}">
      <formula1>#REF!</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1A0F4-BD21-4B0B-BB00-5647123C9AC5}">
  <dimension ref="A1:AX35"/>
  <sheetViews>
    <sheetView zoomScale="70" zoomScaleNormal="70" workbookViewId="0">
      <selection sqref="A1:XFD1048576"/>
    </sheetView>
  </sheetViews>
  <sheetFormatPr baseColWidth="10" defaultColWidth="14.28515625" defaultRowHeight="12.75" x14ac:dyDescent="0.25"/>
  <cols>
    <col min="1" max="1" width="18.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9.4257812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t="s">
        <v>99</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15" x14ac:dyDescent="0.2">
      <c r="A5" s="18" t="s">
        <v>2</v>
      </c>
      <c r="B5" s="198" t="s">
        <v>393</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178.5" x14ac:dyDescent="0.2">
      <c r="A9" s="45" t="s">
        <v>101</v>
      </c>
      <c r="B9" s="46" t="s">
        <v>394</v>
      </c>
      <c r="C9" s="47">
        <v>0.4</v>
      </c>
      <c r="D9" s="47">
        <v>1</v>
      </c>
      <c r="E9" s="48" t="s">
        <v>54</v>
      </c>
      <c r="F9" s="48" t="s">
        <v>35</v>
      </c>
      <c r="G9" s="46" t="s">
        <v>47</v>
      </c>
      <c r="H9" s="49">
        <v>0.24</v>
      </c>
      <c r="I9" s="50">
        <v>1</v>
      </c>
      <c r="J9" s="48" t="s">
        <v>54</v>
      </c>
      <c r="K9" s="48" t="s">
        <v>35</v>
      </c>
      <c r="L9" s="46" t="s">
        <v>47</v>
      </c>
      <c r="M9" s="46" t="s">
        <v>73</v>
      </c>
      <c r="N9" s="46" t="s">
        <v>69</v>
      </c>
      <c r="O9" s="51"/>
      <c r="P9" s="46">
        <v>0</v>
      </c>
      <c r="Q9" s="51"/>
      <c r="R9" s="51"/>
      <c r="S9" s="52"/>
      <c r="T9" s="52"/>
      <c r="U9" s="51" t="s">
        <v>389</v>
      </c>
      <c r="V9" s="51" t="s">
        <v>390</v>
      </c>
      <c r="W9" s="51" t="s">
        <v>391</v>
      </c>
      <c r="X9" s="51" t="s">
        <v>392</v>
      </c>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40.25" x14ac:dyDescent="0.2">
      <c r="A10" s="45" t="s">
        <v>103</v>
      </c>
      <c r="B10" s="46" t="s">
        <v>395</v>
      </c>
      <c r="C10" s="47">
        <v>0.4</v>
      </c>
      <c r="D10" s="47">
        <v>0.2</v>
      </c>
      <c r="E10" s="48" t="s">
        <v>54</v>
      </c>
      <c r="F10" s="48" t="s">
        <v>31</v>
      </c>
      <c r="G10" s="46" t="s">
        <v>55</v>
      </c>
      <c r="H10" s="49">
        <v>0.24</v>
      </c>
      <c r="I10" s="50">
        <v>0.2</v>
      </c>
      <c r="J10" s="48" t="s">
        <v>54</v>
      </c>
      <c r="K10" s="48" t="s">
        <v>31</v>
      </c>
      <c r="L10" s="46" t="s">
        <v>55</v>
      </c>
      <c r="M10" s="46" t="s">
        <v>86</v>
      </c>
      <c r="N10" s="46" t="s">
        <v>85</v>
      </c>
      <c r="O10" s="51" t="s">
        <v>36</v>
      </c>
      <c r="P10" s="46" t="s">
        <v>85</v>
      </c>
      <c r="Q10" s="51"/>
      <c r="R10" s="51"/>
      <c r="S10" s="52"/>
      <c r="T10" s="52"/>
      <c r="U10" s="51" t="s">
        <v>389</v>
      </c>
      <c r="V10" s="51" t="s">
        <v>390</v>
      </c>
      <c r="W10" s="51" t="s">
        <v>391</v>
      </c>
      <c r="X10" s="51" t="s">
        <v>392</v>
      </c>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140.25" x14ac:dyDescent="0.2">
      <c r="A11" s="45" t="s">
        <v>105</v>
      </c>
      <c r="B11" s="46" t="s">
        <v>396</v>
      </c>
      <c r="C11" s="47">
        <v>0.2</v>
      </c>
      <c r="D11" s="47">
        <v>0.2</v>
      </c>
      <c r="E11" s="48" t="s">
        <v>60</v>
      </c>
      <c r="F11" s="48" t="s">
        <v>31</v>
      </c>
      <c r="G11" s="46" t="s">
        <v>55</v>
      </c>
      <c r="H11" s="49">
        <v>0.2</v>
      </c>
      <c r="I11" s="50">
        <v>0.2</v>
      </c>
      <c r="J11" s="48" t="s">
        <v>60</v>
      </c>
      <c r="K11" s="48" t="s">
        <v>31</v>
      </c>
      <c r="L11" s="46" t="s">
        <v>55</v>
      </c>
      <c r="M11" s="46" t="s">
        <v>86</v>
      </c>
      <c r="N11" s="46" t="s">
        <v>85</v>
      </c>
      <c r="O11" s="51"/>
      <c r="P11" s="46" t="s">
        <v>85</v>
      </c>
      <c r="Q11" s="51"/>
      <c r="R11" s="51"/>
      <c r="S11" s="52"/>
      <c r="T11" s="52"/>
      <c r="U11" s="51"/>
      <c r="V11" s="51"/>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204" x14ac:dyDescent="0.2">
      <c r="A12" s="45" t="s">
        <v>107</v>
      </c>
      <c r="B12" s="46" t="s">
        <v>397</v>
      </c>
      <c r="C12" s="47">
        <v>0.4</v>
      </c>
      <c r="D12" s="47">
        <v>0.8</v>
      </c>
      <c r="E12" s="48" t="s">
        <v>54</v>
      </c>
      <c r="F12" s="48" t="s">
        <v>34</v>
      </c>
      <c r="G12" s="46" t="s">
        <v>46</v>
      </c>
      <c r="H12" s="49">
        <v>0.4</v>
      </c>
      <c r="I12" s="50">
        <v>0.8</v>
      </c>
      <c r="J12" s="48" t="s">
        <v>54</v>
      </c>
      <c r="K12" s="48" t="s">
        <v>34</v>
      </c>
      <c r="L12" s="46" t="s">
        <v>46</v>
      </c>
      <c r="M12" s="46" t="s">
        <v>73</v>
      </c>
      <c r="N12" s="46" t="s">
        <v>69</v>
      </c>
      <c r="O12" s="51"/>
      <c r="P12" s="46">
        <v>0</v>
      </c>
      <c r="Q12" s="51"/>
      <c r="R12" s="51"/>
      <c r="S12" s="52"/>
      <c r="T12" s="52"/>
      <c r="U12" s="51"/>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26.25" thickBot="1" x14ac:dyDescent="0.25">
      <c r="A13" s="45" t="e">
        <v>#REF!</v>
      </c>
      <c r="B13" s="46" t="e">
        <v>#REF!</v>
      </c>
      <c r="C13" s="47">
        <v>0.4</v>
      </c>
      <c r="D13" s="47">
        <v>0.8</v>
      </c>
      <c r="E13" s="48" t="s">
        <v>54</v>
      </c>
      <c r="F13" s="48" t="s">
        <v>34</v>
      </c>
      <c r="G13" s="46" t="s">
        <v>46</v>
      </c>
      <c r="H13" s="49">
        <v>0.4</v>
      </c>
      <c r="I13" s="50">
        <v>0.8</v>
      </c>
      <c r="J13" s="48" t="s">
        <v>54</v>
      </c>
      <c r="K13" s="48" t="s">
        <v>34</v>
      </c>
      <c r="L13" s="46" t="s">
        <v>46</v>
      </c>
      <c r="M13" s="46" t="s">
        <v>73</v>
      </c>
      <c r="N13" s="46" t="s">
        <v>69</v>
      </c>
      <c r="O13" s="51"/>
      <c r="P13" s="46">
        <v>0</v>
      </c>
      <c r="Q13" s="51"/>
      <c r="R13" s="51"/>
      <c r="S13" s="52"/>
      <c r="T13" s="52"/>
      <c r="U13" s="51"/>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140.25" x14ac:dyDescent="0.2">
      <c r="A14" s="45" t="s">
        <v>111</v>
      </c>
      <c r="B14" s="46" t="s">
        <v>398</v>
      </c>
      <c r="C14" s="47">
        <v>0.4</v>
      </c>
      <c r="D14" s="47">
        <v>1</v>
      </c>
      <c r="E14" s="48" t="s">
        <v>54</v>
      </c>
      <c r="F14" s="48" t="s">
        <v>35</v>
      </c>
      <c r="G14" s="46" t="s">
        <v>47</v>
      </c>
      <c r="H14" s="49">
        <v>0.4</v>
      </c>
      <c r="I14" s="50">
        <v>1</v>
      </c>
      <c r="J14" s="48" t="s">
        <v>54</v>
      </c>
      <c r="K14" s="48" t="s">
        <v>35</v>
      </c>
      <c r="L14" s="46" t="s">
        <v>47</v>
      </c>
      <c r="M14" s="46" t="s">
        <v>73</v>
      </c>
      <c r="N14" s="46" t="s">
        <v>69</v>
      </c>
      <c r="O14" s="51"/>
      <c r="P14" s="46">
        <v>0</v>
      </c>
      <c r="Q14" s="51"/>
      <c r="R14" s="51"/>
      <c r="S14" s="52"/>
      <c r="T14" s="52"/>
      <c r="U14" s="51"/>
      <c r="V14" s="51"/>
      <c r="W14" s="51"/>
      <c r="X14" s="51"/>
      <c r="Y14" s="51"/>
      <c r="Z14" s="51"/>
      <c r="AA14" s="53"/>
      <c r="AB14" s="53"/>
      <c r="AM14" s="36"/>
      <c r="AN14" s="36"/>
      <c r="AO14" s="44"/>
      <c r="AP14" s="59"/>
      <c r="AQ14" s="60"/>
      <c r="AR14" s="57"/>
      <c r="AS14" s="57"/>
      <c r="AT14" s="57"/>
      <c r="AU14" s="57"/>
      <c r="AV14" s="57"/>
      <c r="AW14" s="44"/>
      <c r="AX14" s="44"/>
    </row>
    <row r="15" spans="1:50" ht="140.25" x14ac:dyDescent="0.2">
      <c r="A15" s="45" t="s">
        <v>113</v>
      </c>
      <c r="B15" s="46" t="s">
        <v>399</v>
      </c>
      <c r="C15" s="47">
        <v>0.6</v>
      </c>
      <c r="D15" s="47">
        <v>1</v>
      </c>
      <c r="E15" s="48" t="s">
        <v>52</v>
      </c>
      <c r="F15" s="48" t="s">
        <v>35</v>
      </c>
      <c r="G15" s="46" t="s">
        <v>47</v>
      </c>
      <c r="H15" s="49">
        <v>0.6</v>
      </c>
      <c r="I15" s="50">
        <v>1</v>
      </c>
      <c r="J15" s="48" t="s">
        <v>52</v>
      </c>
      <c r="K15" s="48" t="s">
        <v>35</v>
      </c>
      <c r="L15" s="46" t="s">
        <v>47</v>
      </c>
      <c r="M15" s="46" t="s">
        <v>73</v>
      </c>
      <c r="N15" s="46" t="s">
        <v>69</v>
      </c>
      <c r="O15" s="51"/>
      <c r="P15" s="46">
        <v>0</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140.25" x14ac:dyDescent="0.2">
      <c r="A16" s="45" t="s">
        <v>115</v>
      </c>
      <c r="B16" s="46" t="s">
        <v>400</v>
      </c>
      <c r="C16" s="47">
        <v>0.4</v>
      </c>
      <c r="D16" s="47">
        <v>0.8</v>
      </c>
      <c r="E16" s="48" t="s">
        <v>54</v>
      </c>
      <c r="F16" s="48" t="s">
        <v>34</v>
      </c>
      <c r="G16" s="46" t="s">
        <v>46</v>
      </c>
      <c r="H16" s="49">
        <v>0.4</v>
      </c>
      <c r="I16" s="50">
        <v>0.8</v>
      </c>
      <c r="J16" s="48" t="s">
        <v>54</v>
      </c>
      <c r="K16" s="48" t="s">
        <v>34</v>
      </c>
      <c r="L16" s="46" t="s">
        <v>46</v>
      </c>
      <c r="M16" s="46" t="s">
        <v>73</v>
      </c>
      <c r="N16" s="46" t="s">
        <v>69</v>
      </c>
      <c r="O16" s="51"/>
      <c r="P16" s="46">
        <v>0</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
        <v>117</v>
      </c>
      <c r="B17" s="46" t="s">
        <v>126</v>
      </c>
      <c r="C17" s="47" t="s">
        <v>99</v>
      </c>
      <c r="D17" s="47" t="s">
        <v>99</v>
      </c>
      <c r="E17" s="48" t="s">
        <v>99</v>
      </c>
      <c r="F17" s="48" t="s">
        <v>99</v>
      </c>
      <c r="G17" s="46" t="s">
        <v>99</v>
      </c>
      <c r="H17" s="49" t="s">
        <v>99</v>
      </c>
      <c r="I17" s="50" t="s">
        <v>99</v>
      </c>
      <c r="J17" s="48" t="s">
        <v>99</v>
      </c>
      <c r="K17" s="48" t="s">
        <v>99</v>
      </c>
      <c r="L17" s="46" t="s">
        <v>99</v>
      </c>
      <c r="M17" s="46" t="s">
        <v>99</v>
      </c>
      <c r="N17" s="46" t="s">
        <v>99</v>
      </c>
      <c r="O17" s="51"/>
      <c r="P17" s="46" t="s">
        <v>99</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
        <v>119</v>
      </c>
      <c r="B18" s="46" t="s">
        <v>126</v>
      </c>
      <c r="C18" s="47" t="s">
        <v>99</v>
      </c>
      <c r="D18" s="47" t="s">
        <v>99</v>
      </c>
      <c r="E18" s="48" t="s">
        <v>99</v>
      </c>
      <c r="F18" s="48" t="s">
        <v>99</v>
      </c>
      <c r="G18" s="46" t="s">
        <v>99</v>
      </c>
      <c r="H18" s="49" t="s">
        <v>99</v>
      </c>
      <c r="I18" s="50" t="s">
        <v>99</v>
      </c>
      <c r="J18" s="48" t="s">
        <v>99</v>
      </c>
      <c r="K18" s="48" t="s">
        <v>99</v>
      </c>
      <c r="L18" s="46" t="s">
        <v>99</v>
      </c>
      <c r="M18" s="46" t="s">
        <v>99</v>
      </c>
      <c r="N18" s="46" t="s">
        <v>99</v>
      </c>
      <c r="O18" s="51"/>
      <c r="P18" s="46" t="s">
        <v>99</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
        <v>121</v>
      </c>
      <c r="B19" s="46" t="s">
        <v>126</v>
      </c>
      <c r="C19" s="47" t="s">
        <v>99</v>
      </c>
      <c r="D19" s="47" t="s">
        <v>99</v>
      </c>
      <c r="E19" s="48" t="s">
        <v>99</v>
      </c>
      <c r="F19" s="48" t="s">
        <v>99</v>
      </c>
      <c r="G19" s="46" t="s">
        <v>99</v>
      </c>
      <c r="H19" s="49" t="s">
        <v>99</v>
      </c>
      <c r="I19" s="50" t="s">
        <v>99</v>
      </c>
      <c r="J19" s="48" t="s">
        <v>99</v>
      </c>
      <c r="K19" s="48" t="s">
        <v>99</v>
      </c>
      <c r="L19" s="46" t="s">
        <v>99</v>
      </c>
      <c r="M19" s="46" t="s">
        <v>99</v>
      </c>
      <c r="N19" s="46" t="s">
        <v>99</v>
      </c>
      <c r="O19" s="51"/>
      <c r="P19" s="46" t="s">
        <v>99</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39" priority="6" operator="equal">
      <formula>$AE$13</formula>
    </cfRule>
    <cfRule type="cellIs" dxfId="138" priority="7" operator="equal">
      <formula>$AE$12</formula>
    </cfRule>
    <cfRule type="cellIs" dxfId="137" priority="8" operator="equal">
      <formula>$AE$11</formula>
    </cfRule>
    <cfRule type="cellIs" dxfId="136" priority="9" operator="equal">
      <formula>$AE$10</formula>
    </cfRule>
    <cfRule type="cellIs" dxfId="135" priority="10" operator="equal">
      <formula>$AE$9</formula>
    </cfRule>
  </conditionalFormatting>
  <conditionalFormatting sqref="F9:F28">
    <cfRule type="cellIs" dxfId="134" priority="1" operator="equal">
      <formula>$AF$8</formula>
    </cfRule>
    <cfRule type="cellIs" dxfId="133" priority="2" operator="equal">
      <formula>$AG$8</formula>
    </cfRule>
    <cfRule type="cellIs" dxfId="132" priority="3" operator="equal">
      <formula>$AH$8</formula>
    </cfRule>
    <cfRule type="cellIs" dxfId="131" priority="4" operator="equal">
      <formula>$AI$8</formula>
    </cfRule>
    <cfRule type="cellIs" dxfId="130" priority="5" operator="equal">
      <formula>$AJ$8</formula>
    </cfRule>
  </conditionalFormatting>
  <conditionalFormatting sqref="G9:G28">
    <cfRule type="cellIs" dxfId="129" priority="11" operator="equal">
      <formula>$AF$16</formula>
    </cfRule>
    <cfRule type="cellIs" dxfId="128" priority="12" operator="equal">
      <formula>$AF$17</formula>
    </cfRule>
    <cfRule type="cellIs" dxfId="127" priority="13" operator="equal">
      <formula>$AF$18</formula>
    </cfRule>
    <cfRule type="cellIs" dxfId="126" priority="14" operator="equal">
      <formula>$AF$19</formula>
    </cfRule>
  </conditionalFormatting>
  <conditionalFormatting sqref="I9:J28">
    <cfRule type="cellIs" dxfId="125" priority="15" operator="equal">
      <formula>$AE$13</formula>
    </cfRule>
    <cfRule type="cellIs" dxfId="124" priority="16" operator="equal">
      <formula>$AE$12</formula>
    </cfRule>
    <cfRule type="cellIs" dxfId="123" priority="17" operator="equal">
      <formula>$AE$11</formula>
    </cfRule>
    <cfRule type="cellIs" dxfId="122" priority="18" operator="equal">
      <formula>$AE$10</formula>
    </cfRule>
    <cfRule type="cellIs" dxfId="121" priority="19" operator="equal">
      <formula>$AE$9</formula>
    </cfRule>
  </conditionalFormatting>
  <conditionalFormatting sqref="K9:K28">
    <cfRule type="cellIs" dxfId="120" priority="20" operator="equal">
      <formula>$AF$8</formula>
    </cfRule>
    <cfRule type="cellIs" dxfId="119" priority="21" operator="equal">
      <formula>$AG$8</formula>
    </cfRule>
    <cfRule type="cellIs" dxfId="118" priority="22" operator="equal">
      <formula>$AH$8</formula>
    </cfRule>
    <cfRule type="cellIs" dxfId="117" priority="23" operator="equal">
      <formula>$AI$8</formula>
    </cfRule>
    <cfRule type="cellIs" dxfId="116" priority="24" operator="equal">
      <formula>$AJ$8</formula>
    </cfRule>
  </conditionalFormatting>
  <conditionalFormatting sqref="L9:L28">
    <cfRule type="cellIs" dxfId="115" priority="25" operator="equal">
      <formula>$AF$16</formula>
    </cfRule>
    <cfRule type="cellIs" dxfId="114" priority="26" operator="equal">
      <formula>$AF$17</formula>
    </cfRule>
    <cfRule type="cellIs" dxfId="113" priority="27" operator="equal">
      <formula>$AF$18</formula>
    </cfRule>
    <cfRule type="cellIs" dxfId="112" priority="28" operator="equal">
      <formula>$AF$19</formula>
    </cfRule>
  </conditionalFormatting>
  <dataValidations count="4">
    <dataValidation type="list" allowBlank="1" showInputMessage="1" showErrorMessage="1" sqref="O9:O28" xr:uid="{28DB1B4F-B3AD-4FDC-8FD9-0E5C7D18C3FA}">
      <formula1>INDIRECT($N9)</formula1>
    </dataValidation>
    <dataValidation allowBlank="1" showInputMessage="1" showErrorMessage="1" prompt="Es la materialización del riesgo y las consecuencias de su aparición. Su escala es: 5 bajo impacto, 10 medio, 20 alto impacto._x000a_" sqref="JP8:JV8" xr:uid="{3621D83D-D043-4CE1-9705-DB47D22A1B5A}"/>
    <dataValidation allowBlank="1" showInputMessage="1" showErrorMessage="1" prompt="La probabilidad se encuentra determinada por una escala de 1 a 3, siendo 1 la menor probabilidad de ocurrencia del riesgo y 3 la mayor probabilidad de  ocurrencia." sqref="JO8" xr:uid="{D9B39C32-6D71-4A9B-A791-1CB1F89C17E2}"/>
    <dataValidation type="list" allowBlank="1" showInputMessage="1" showErrorMessage="1" sqref="JP9:JV16" xr:uid="{0F6256D7-33F5-49EA-94F2-90166C44ADA1}">
      <formula1>#REF!</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1325D-84B5-4D20-A1DC-56330D3DC055}">
  <dimension ref="A1:AX35"/>
  <sheetViews>
    <sheetView zoomScale="85" zoomScaleNormal="85" workbookViewId="0">
      <selection sqref="A1:XFD1048576"/>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9.4257812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t="s">
        <v>99</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99</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153" x14ac:dyDescent="0.2">
      <c r="A9" s="45" t="s">
        <v>101</v>
      </c>
      <c r="B9" s="46" t="s">
        <v>405</v>
      </c>
      <c r="C9" s="47">
        <v>0.4</v>
      </c>
      <c r="D9" s="47">
        <v>0.8</v>
      </c>
      <c r="E9" s="48" t="s">
        <v>54</v>
      </c>
      <c r="F9" s="48" t="s">
        <v>34</v>
      </c>
      <c r="G9" s="46" t="s">
        <v>46</v>
      </c>
      <c r="H9" s="49">
        <v>0.14399999999999999</v>
      </c>
      <c r="I9" s="50">
        <v>0.8</v>
      </c>
      <c r="J9" s="48" t="s">
        <v>60</v>
      </c>
      <c r="K9" s="48" t="s">
        <v>34</v>
      </c>
      <c r="L9" s="46" t="s">
        <v>46</v>
      </c>
      <c r="M9" s="46" t="s">
        <v>73</v>
      </c>
      <c r="N9" s="46" t="s">
        <v>69</v>
      </c>
      <c r="O9" s="51" t="s">
        <v>81</v>
      </c>
      <c r="P9" s="46" t="s">
        <v>81</v>
      </c>
      <c r="Q9" s="51" t="s">
        <v>401</v>
      </c>
      <c r="R9" s="51"/>
      <c r="S9" s="52">
        <v>45901</v>
      </c>
      <c r="T9" s="52">
        <v>46022</v>
      </c>
      <c r="U9" s="51"/>
      <c r="V9" s="51" t="s">
        <v>402</v>
      </c>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76.5" x14ac:dyDescent="0.2">
      <c r="A10" s="45" t="s">
        <v>103</v>
      </c>
      <c r="B10" s="46" t="s">
        <v>406</v>
      </c>
      <c r="C10" s="47">
        <v>0.4</v>
      </c>
      <c r="D10" s="47">
        <v>0.6</v>
      </c>
      <c r="E10" s="48" t="s">
        <v>54</v>
      </c>
      <c r="F10" s="48" t="s">
        <v>33</v>
      </c>
      <c r="G10" s="46" t="s">
        <v>33</v>
      </c>
      <c r="H10" s="49">
        <v>0.14399999999999999</v>
      </c>
      <c r="I10" s="50">
        <v>0.6</v>
      </c>
      <c r="J10" s="48" t="s">
        <v>60</v>
      </c>
      <c r="K10" s="48" t="s">
        <v>33</v>
      </c>
      <c r="L10" s="46" t="s">
        <v>33</v>
      </c>
      <c r="M10" s="46" t="s">
        <v>73</v>
      </c>
      <c r="N10" s="46" t="s">
        <v>69</v>
      </c>
      <c r="O10" s="51" t="s">
        <v>36</v>
      </c>
      <c r="P10" s="46" t="s">
        <v>36</v>
      </c>
      <c r="Q10" s="51" t="s">
        <v>403</v>
      </c>
      <c r="R10" s="51"/>
      <c r="S10" s="52">
        <v>45901</v>
      </c>
      <c r="T10" s="52">
        <v>46022</v>
      </c>
      <c r="U10" s="51"/>
      <c r="V10" s="51" t="s">
        <v>404</v>
      </c>
      <c r="W10" s="51"/>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x14ac:dyDescent="0.2">
      <c r="A11" s="45" t="s">
        <v>105</v>
      </c>
      <c r="B11" s="46" t="s">
        <v>126</v>
      </c>
      <c r="C11" s="47" t="s">
        <v>99</v>
      </c>
      <c r="D11" s="47" t="s">
        <v>99</v>
      </c>
      <c r="E11" s="48" t="s">
        <v>99</v>
      </c>
      <c r="F11" s="48" t="s">
        <v>99</v>
      </c>
      <c r="G11" s="46" t="s">
        <v>99</v>
      </c>
      <c r="H11" s="49" t="s">
        <v>99</v>
      </c>
      <c r="I11" s="50" t="s">
        <v>99</v>
      </c>
      <c r="J11" s="48" t="s">
        <v>99</v>
      </c>
      <c r="K11" s="48" t="s">
        <v>99</v>
      </c>
      <c r="L11" s="46" t="s">
        <v>99</v>
      </c>
      <c r="M11" s="46" t="s">
        <v>99</v>
      </c>
      <c r="N11" s="46" t="s">
        <v>99</v>
      </c>
      <c r="O11" s="51"/>
      <c r="P11" s="46" t="s">
        <v>99</v>
      </c>
      <c r="Q11" s="51"/>
      <c r="R11" s="51"/>
      <c r="S11" s="52"/>
      <c r="T11" s="52"/>
      <c r="U11" s="51"/>
      <c r="V11" s="51"/>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x14ac:dyDescent="0.2">
      <c r="A12" s="45" t="s">
        <v>107</v>
      </c>
      <c r="B12" s="46" t="s">
        <v>126</v>
      </c>
      <c r="C12" s="47" t="s">
        <v>99</v>
      </c>
      <c r="D12" s="47" t="s">
        <v>99</v>
      </c>
      <c r="E12" s="48" t="s">
        <v>99</v>
      </c>
      <c r="F12" s="48" t="s">
        <v>99</v>
      </c>
      <c r="G12" s="46" t="s">
        <v>99</v>
      </c>
      <c r="H12" s="49" t="s">
        <v>99</v>
      </c>
      <c r="I12" s="50" t="s">
        <v>99</v>
      </c>
      <c r="J12" s="48" t="s">
        <v>99</v>
      </c>
      <c r="K12" s="48" t="s">
        <v>99</v>
      </c>
      <c r="L12" s="46" t="s">
        <v>99</v>
      </c>
      <c r="M12" s="46" t="s">
        <v>99</v>
      </c>
      <c r="N12" s="46" t="s">
        <v>99</v>
      </c>
      <c r="O12" s="51"/>
      <c r="P12" s="46" t="s">
        <v>99</v>
      </c>
      <c r="Q12" s="51"/>
      <c r="R12" s="51"/>
      <c r="S12" s="52"/>
      <c r="T12" s="52"/>
      <c r="U12" s="51"/>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3.5" thickBot="1" x14ac:dyDescent="0.25">
      <c r="A13" s="45" t="s">
        <v>109</v>
      </c>
      <c r="B13" s="46" t="s">
        <v>126</v>
      </c>
      <c r="C13" s="47" t="s">
        <v>99</v>
      </c>
      <c r="D13" s="47" t="s">
        <v>99</v>
      </c>
      <c r="E13" s="48" t="s">
        <v>99</v>
      </c>
      <c r="F13" s="48" t="s">
        <v>99</v>
      </c>
      <c r="G13" s="46" t="s">
        <v>99</v>
      </c>
      <c r="H13" s="49" t="s">
        <v>99</v>
      </c>
      <c r="I13" s="50" t="s">
        <v>99</v>
      </c>
      <c r="J13" s="48" t="s">
        <v>99</v>
      </c>
      <c r="K13" s="48" t="s">
        <v>99</v>
      </c>
      <c r="L13" s="46" t="s">
        <v>99</v>
      </c>
      <c r="M13" s="46" t="s">
        <v>99</v>
      </c>
      <c r="N13" s="46" t="s">
        <v>99</v>
      </c>
      <c r="O13" s="51"/>
      <c r="P13" s="46" t="s">
        <v>99</v>
      </c>
      <c r="Q13" s="51"/>
      <c r="R13" s="51"/>
      <c r="S13" s="52"/>
      <c r="T13" s="52"/>
      <c r="U13" s="51"/>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x14ac:dyDescent="0.2">
      <c r="A14" s="45" t="s">
        <v>111</v>
      </c>
      <c r="B14" s="46" t="s">
        <v>126</v>
      </c>
      <c r="C14" s="47" t="s">
        <v>99</v>
      </c>
      <c r="D14" s="47" t="s">
        <v>99</v>
      </c>
      <c r="E14" s="48" t="s">
        <v>99</v>
      </c>
      <c r="F14" s="48" t="s">
        <v>99</v>
      </c>
      <c r="G14" s="46" t="s">
        <v>99</v>
      </c>
      <c r="H14" s="49" t="s">
        <v>99</v>
      </c>
      <c r="I14" s="50" t="s">
        <v>99</v>
      </c>
      <c r="J14" s="48" t="s">
        <v>99</v>
      </c>
      <c r="K14" s="48" t="s">
        <v>99</v>
      </c>
      <c r="L14" s="46" t="s">
        <v>99</v>
      </c>
      <c r="M14" s="46" t="s">
        <v>99</v>
      </c>
      <c r="N14" s="46" t="s">
        <v>99</v>
      </c>
      <c r="O14" s="51"/>
      <c r="P14" s="46" t="s">
        <v>99</v>
      </c>
      <c r="Q14" s="51"/>
      <c r="R14" s="51"/>
      <c r="S14" s="52"/>
      <c r="T14" s="52"/>
      <c r="U14" s="51"/>
      <c r="V14" s="51"/>
      <c r="W14" s="51"/>
      <c r="X14" s="51"/>
      <c r="Y14" s="51"/>
      <c r="Z14" s="51"/>
      <c r="AA14" s="53"/>
      <c r="AB14" s="53"/>
      <c r="AM14" s="36"/>
      <c r="AN14" s="36"/>
      <c r="AO14" s="44"/>
      <c r="AP14" s="59"/>
      <c r="AQ14" s="60"/>
      <c r="AR14" s="57"/>
      <c r="AS14" s="57"/>
      <c r="AT14" s="57"/>
      <c r="AU14" s="57"/>
      <c r="AV14" s="57"/>
      <c r="AW14" s="44"/>
      <c r="AX14" s="44"/>
    </row>
    <row r="15" spans="1:50" ht="38.25" x14ac:dyDescent="0.2">
      <c r="A15" s="45" t="s">
        <v>113</v>
      </c>
      <c r="B15" s="46" t="s">
        <v>126</v>
      </c>
      <c r="C15" s="47" t="s">
        <v>99</v>
      </c>
      <c r="D15" s="47" t="s">
        <v>99</v>
      </c>
      <c r="E15" s="48" t="s">
        <v>99</v>
      </c>
      <c r="F15" s="48" t="s">
        <v>99</v>
      </c>
      <c r="G15" s="46" t="s">
        <v>99</v>
      </c>
      <c r="H15" s="49" t="s">
        <v>99</v>
      </c>
      <c r="I15" s="50" t="s">
        <v>99</v>
      </c>
      <c r="J15" s="48" t="s">
        <v>99</v>
      </c>
      <c r="K15" s="48" t="s">
        <v>99</v>
      </c>
      <c r="L15" s="46" t="s">
        <v>99</v>
      </c>
      <c r="M15" s="46" t="s">
        <v>99</v>
      </c>
      <c r="N15" s="46" t="s">
        <v>99</v>
      </c>
      <c r="O15" s="51"/>
      <c r="P15" s="46" t="s">
        <v>99</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25.5" x14ac:dyDescent="0.2">
      <c r="A16" s="45" t="s">
        <v>115</v>
      </c>
      <c r="B16" s="46" t="s">
        <v>126</v>
      </c>
      <c r="C16" s="47" t="s">
        <v>99</v>
      </c>
      <c r="D16" s="47" t="s">
        <v>99</v>
      </c>
      <c r="E16" s="48" t="s">
        <v>99</v>
      </c>
      <c r="F16" s="48" t="s">
        <v>99</v>
      </c>
      <c r="G16" s="46" t="s">
        <v>99</v>
      </c>
      <c r="H16" s="49" t="s">
        <v>99</v>
      </c>
      <c r="I16" s="50" t="s">
        <v>99</v>
      </c>
      <c r="J16" s="48" t="s">
        <v>99</v>
      </c>
      <c r="K16" s="48" t="s">
        <v>99</v>
      </c>
      <c r="L16" s="46" t="s">
        <v>99</v>
      </c>
      <c r="M16" s="46" t="s">
        <v>99</v>
      </c>
      <c r="N16" s="46" t="s">
        <v>99</v>
      </c>
      <c r="O16" s="51"/>
      <c r="P16" s="46" t="s">
        <v>99</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
        <v>117</v>
      </c>
      <c r="B17" s="46" t="s">
        <v>126</v>
      </c>
      <c r="C17" s="47" t="s">
        <v>99</v>
      </c>
      <c r="D17" s="47" t="s">
        <v>99</v>
      </c>
      <c r="E17" s="48" t="s">
        <v>99</v>
      </c>
      <c r="F17" s="48" t="s">
        <v>99</v>
      </c>
      <c r="G17" s="46" t="s">
        <v>99</v>
      </c>
      <c r="H17" s="49" t="s">
        <v>99</v>
      </c>
      <c r="I17" s="50" t="s">
        <v>99</v>
      </c>
      <c r="J17" s="48" t="s">
        <v>99</v>
      </c>
      <c r="K17" s="48" t="s">
        <v>99</v>
      </c>
      <c r="L17" s="46" t="s">
        <v>99</v>
      </c>
      <c r="M17" s="46" t="s">
        <v>99</v>
      </c>
      <c r="N17" s="46" t="s">
        <v>99</v>
      </c>
      <c r="O17" s="51"/>
      <c r="P17" s="46" t="s">
        <v>99</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
        <v>119</v>
      </c>
      <c r="B18" s="46" t="s">
        <v>126</v>
      </c>
      <c r="C18" s="47" t="s">
        <v>99</v>
      </c>
      <c r="D18" s="47" t="s">
        <v>99</v>
      </c>
      <c r="E18" s="48" t="s">
        <v>99</v>
      </c>
      <c r="F18" s="48" t="s">
        <v>99</v>
      </c>
      <c r="G18" s="46" t="s">
        <v>99</v>
      </c>
      <c r="H18" s="49" t="s">
        <v>99</v>
      </c>
      <c r="I18" s="50" t="s">
        <v>99</v>
      </c>
      <c r="J18" s="48" t="s">
        <v>99</v>
      </c>
      <c r="K18" s="48" t="s">
        <v>99</v>
      </c>
      <c r="L18" s="46" t="s">
        <v>99</v>
      </c>
      <c r="M18" s="46" t="s">
        <v>99</v>
      </c>
      <c r="N18" s="46" t="s">
        <v>99</v>
      </c>
      <c r="O18" s="51"/>
      <c r="P18" s="46" t="s">
        <v>99</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
        <v>121</v>
      </c>
      <c r="B19" s="46" t="s">
        <v>126</v>
      </c>
      <c r="C19" s="47" t="s">
        <v>99</v>
      </c>
      <c r="D19" s="47" t="s">
        <v>99</v>
      </c>
      <c r="E19" s="48" t="s">
        <v>99</v>
      </c>
      <c r="F19" s="48" t="s">
        <v>99</v>
      </c>
      <c r="G19" s="46" t="s">
        <v>99</v>
      </c>
      <c r="H19" s="49" t="s">
        <v>99</v>
      </c>
      <c r="I19" s="50" t="s">
        <v>99</v>
      </c>
      <c r="J19" s="48" t="s">
        <v>99</v>
      </c>
      <c r="K19" s="48" t="s">
        <v>99</v>
      </c>
      <c r="L19" s="46" t="s">
        <v>99</v>
      </c>
      <c r="M19" s="46" t="s">
        <v>99</v>
      </c>
      <c r="N19" s="46" t="s">
        <v>99</v>
      </c>
      <c r="O19" s="51"/>
      <c r="P19" s="46" t="s">
        <v>99</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111" priority="6" operator="equal">
      <formula>$AE$13</formula>
    </cfRule>
    <cfRule type="cellIs" dxfId="110" priority="7" operator="equal">
      <formula>$AE$12</formula>
    </cfRule>
    <cfRule type="cellIs" dxfId="109" priority="8" operator="equal">
      <formula>$AE$11</formula>
    </cfRule>
    <cfRule type="cellIs" dxfId="108" priority="9" operator="equal">
      <formula>$AE$10</formula>
    </cfRule>
    <cfRule type="cellIs" dxfId="107" priority="10" operator="equal">
      <formula>$AE$9</formula>
    </cfRule>
  </conditionalFormatting>
  <conditionalFormatting sqref="F9:F28">
    <cfRule type="cellIs" dxfId="106" priority="1" operator="equal">
      <formula>$AF$8</formula>
    </cfRule>
    <cfRule type="cellIs" dxfId="105" priority="2" operator="equal">
      <formula>$AG$8</formula>
    </cfRule>
    <cfRule type="cellIs" dxfId="104" priority="3" operator="equal">
      <formula>$AH$8</formula>
    </cfRule>
    <cfRule type="cellIs" dxfId="103" priority="4" operator="equal">
      <formula>$AI$8</formula>
    </cfRule>
    <cfRule type="cellIs" dxfId="102" priority="5" operator="equal">
      <formula>$AJ$8</formula>
    </cfRule>
  </conditionalFormatting>
  <conditionalFormatting sqref="G9:G28">
    <cfRule type="cellIs" dxfId="101" priority="11" operator="equal">
      <formula>$AF$16</formula>
    </cfRule>
    <cfRule type="cellIs" dxfId="100" priority="12" operator="equal">
      <formula>$AF$17</formula>
    </cfRule>
    <cfRule type="cellIs" dxfId="99" priority="13" operator="equal">
      <formula>$AF$18</formula>
    </cfRule>
    <cfRule type="cellIs" dxfId="98" priority="14" operator="equal">
      <formula>$AF$19</formula>
    </cfRule>
  </conditionalFormatting>
  <conditionalFormatting sqref="I9:J28">
    <cfRule type="cellIs" dxfId="97" priority="15" operator="equal">
      <formula>$AE$13</formula>
    </cfRule>
    <cfRule type="cellIs" dxfId="96" priority="16" operator="equal">
      <formula>$AE$12</formula>
    </cfRule>
    <cfRule type="cellIs" dxfId="95" priority="17" operator="equal">
      <formula>$AE$11</formula>
    </cfRule>
    <cfRule type="cellIs" dxfId="94" priority="18" operator="equal">
      <formula>$AE$10</formula>
    </cfRule>
    <cfRule type="cellIs" dxfId="93" priority="19" operator="equal">
      <formula>$AE$9</formula>
    </cfRule>
  </conditionalFormatting>
  <conditionalFormatting sqref="K9:K28">
    <cfRule type="cellIs" dxfId="92" priority="20" operator="equal">
      <formula>$AF$8</formula>
    </cfRule>
    <cfRule type="cellIs" dxfId="91" priority="21" operator="equal">
      <formula>$AG$8</formula>
    </cfRule>
    <cfRule type="cellIs" dxfId="90" priority="22" operator="equal">
      <formula>$AH$8</formula>
    </cfRule>
    <cfRule type="cellIs" dxfId="89" priority="23" operator="equal">
      <formula>$AI$8</formula>
    </cfRule>
    <cfRule type="cellIs" dxfId="88" priority="24" operator="equal">
      <formula>$AJ$8</formula>
    </cfRule>
  </conditionalFormatting>
  <conditionalFormatting sqref="L9:L28">
    <cfRule type="cellIs" dxfId="87" priority="25" operator="equal">
      <formula>$AF$16</formula>
    </cfRule>
    <cfRule type="cellIs" dxfId="86" priority="26" operator="equal">
      <formula>$AF$17</formula>
    </cfRule>
    <cfRule type="cellIs" dxfId="85" priority="27" operator="equal">
      <formula>$AF$18</formula>
    </cfRule>
    <cfRule type="cellIs" dxfId="84" priority="28" operator="equal">
      <formula>$AF$19</formula>
    </cfRule>
  </conditionalFormatting>
  <dataValidations count="4">
    <dataValidation type="list" allowBlank="1" showInputMessage="1" showErrorMessage="1" sqref="O9:O28" xr:uid="{47E3F3FC-702D-4A92-A752-859E344CE4E8}">
      <formula1>INDIRECT($N9)</formula1>
    </dataValidation>
    <dataValidation allowBlank="1" showInputMessage="1" showErrorMessage="1" prompt="Es la materialización del riesgo y las consecuencias de su aparición. Su escala es: 5 bajo impacto, 10 medio, 20 alto impacto._x000a_" sqref="JP8:JV8" xr:uid="{94A02C37-C909-4E5F-96B9-6D0C3AD9AC46}"/>
    <dataValidation allowBlank="1" showInputMessage="1" showErrorMessage="1" prompt="La probabilidad se encuentra determinada por una escala de 1 a 3, siendo 1 la menor probabilidad de ocurrencia del riesgo y 3 la mayor probabilidad de  ocurrencia." sqref="JO8" xr:uid="{124D037F-3E4D-415E-9702-4D8F5F349EFB}"/>
    <dataValidation type="list" allowBlank="1" showInputMessage="1" showErrorMessage="1" sqref="JP9:JV16" xr:uid="{19E9CBB1-557F-44DD-B873-F86F33468524}">
      <formula1>#REF!</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05866-9941-41D5-BBD5-20E42400D3E2}">
  <dimension ref="A1:AX35"/>
  <sheetViews>
    <sheetView zoomScale="70" zoomScaleNormal="70" workbookViewId="0">
      <selection activeCell="M24" sqref="M24"/>
    </sheetView>
  </sheetViews>
  <sheetFormatPr baseColWidth="10" defaultColWidth="14.28515625" defaultRowHeight="12.75" x14ac:dyDescent="0.25"/>
  <cols>
    <col min="1" max="1" width="11.5703125" style="32" customWidth="1"/>
    <col min="2" max="2" width="34.425781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38.85546875" style="37" customWidth="1"/>
    <col min="18" max="18" width="20.85546875" style="37" customWidth="1"/>
    <col min="19" max="19" width="10.28515625" style="80" customWidth="1"/>
    <col min="20" max="20" width="15.85546875" style="80" customWidth="1"/>
    <col min="21" max="23" width="20.42578125" style="37" customWidth="1"/>
    <col min="24" max="24" width="62.7109375" style="37" bestFit="1" customWidth="1"/>
    <col min="25"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t="s">
        <v>99</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99</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15"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38.25" customHeight="1" x14ac:dyDescent="0.2">
      <c r="A9" s="175" t="s">
        <v>101</v>
      </c>
      <c r="B9" s="46" t="s">
        <v>436</v>
      </c>
      <c r="C9" s="47">
        <v>0.4</v>
      </c>
      <c r="D9" s="47">
        <v>0.2</v>
      </c>
      <c r="E9" s="48" t="s">
        <v>54</v>
      </c>
      <c r="F9" s="48" t="s">
        <v>31</v>
      </c>
      <c r="G9" s="46" t="s">
        <v>55</v>
      </c>
      <c r="H9" s="49">
        <v>0.24</v>
      </c>
      <c r="I9" s="50">
        <v>0.2</v>
      </c>
      <c r="J9" s="48" t="s">
        <v>54</v>
      </c>
      <c r="K9" s="48" t="s">
        <v>31</v>
      </c>
      <c r="L9" s="46" t="s">
        <v>55</v>
      </c>
      <c r="M9" s="46" t="s">
        <v>86</v>
      </c>
      <c r="N9" s="46" t="s">
        <v>85</v>
      </c>
      <c r="O9" s="51" t="s">
        <v>36</v>
      </c>
      <c r="P9" s="46" t="s">
        <v>85</v>
      </c>
      <c r="Q9" s="51" t="s">
        <v>407</v>
      </c>
      <c r="R9" s="51" t="s">
        <v>408</v>
      </c>
      <c r="S9" s="52">
        <v>45658</v>
      </c>
      <c r="T9" s="52">
        <v>46022</v>
      </c>
      <c r="U9" s="52">
        <v>45777</v>
      </c>
      <c r="V9" s="52">
        <v>45900</v>
      </c>
      <c r="W9" s="52">
        <v>46022</v>
      </c>
      <c r="X9" s="51" t="s">
        <v>409</v>
      </c>
      <c r="Y9" s="51" t="s">
        <v>410</v>
      </c>
      <c r="Z9" s="51" t="s">
        <v>43</v>
      </c>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91.25" x14ac:dyDescent="0.2">
      <c r="A10" s="175" t="s">
        <v>103</v>
      </c>
      <c r="B10" s="46" t="s">
        <v>437</v>
      </c>
      <c r="C10" s="47">
        <v>0.4</v>
      </c>
      <c r="D10" s="47">
        <v>0.8</v>
      </c>
      <c r="E10" s="48" t="s">
        <v>54</v>
      </c>
      <c r="F10" s="48" t="s">
        <v>34</v>
      </c>
      <c r="G10" s="46" t="s">
        <v>46</v>
      </c>
      <c r="H10" s="49">
        <v>0.24</v>
      </c>
      <c r="I10" s="50">
        <v>0.8</v>
      </c>
      <c r="J10" s="48" t="s">
        <v>54</v>
      </c>
      <c r="K10" s="48" t="s">
        <v>34</v>
      </c>
      <c r="L10" s="46" t="s">
        <v>46</v>
      </c>
      <c r="M10" s="46" t="s">
        <v>73</v>
      </c>
      <c r="N10" s="46" t="s">
        <v>69</v>
      </c>
      <c r="O10" s="51" t="s">
        <v>36</v>
      </c>
      <c r="P10" s="46" t="s">
        <v>36</v>
      </c>
      <c r="Q10" s="51" t="s">
        <v>411</v>
      </c>
      <c r="R10" s="51" t="s">
        <v>408</v>
      </c>
      <c r="S10" s="52">
        <v>45658</v>
      </c>
      <c r="T10" s="52">
        <v>46022</v>
      </c>
      <c r="U10" s="52">
        <v>45777</v>
      </c>
      <c r="V10" s="52">
        <v>45900</v>
      </c>
      <c r="W10" s="52">
        <v>46022</v>
      </c>
      <c r="X10" s="51" t="s">
        <v>412</v>
      </c>
      <c r="Y10" s="51" t="s">
        <v>410</v>
      </c>
      <c r="Z10" s="51" t="s">
        <v>43</v>
      </c>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140.25" x14ac:dyDescent="0.2">
      <c r="A11" s="175" t="s">
        <v>105</v>
      </c>
      <c r="B11" s="46" t="s">
        <v>438</v>
      </c>
      <c r="C11" s="47">
        <v>0.4</v>
      </c>
      <c r="D11" s="47">
        <v>0.8</v>
      </c>
      <c r="E11" s="48" t="s">
        <v>54</v>
      </c>
      <c r="F11" s="48" t="s">
        <v>34</v>
      </c>
      <c r="G11" s="46" t="s">
        <v>46</v>
      </c>
      <c r="H11" s="49">
        <v>0.24</v>
      </c>
      <c r="I11" s="50">
        <v>0.8</v>
      </c>
      <c r="J11" s="48" t="s">
        <v>54</v>
      </c>
      <c r="K11" s="48" t="s">
        <v>34</v>
      </c>
      <c r="L11" s="46" t="s">
        <v>46</v>
      </c>
      <c r="M11" s="46" t="s">
        <v>73</v>
      </c>
      <c r="N11" s="46" t="s">
        <v>69</v>
      </c>
      <c r="O11" s="51" t="s">
        <v>36</v>
      </c>
      <c r="P11" s="46" t="s">
        <v>36</v>
      </c>
      <c r="Q11" s="51" t="s">
        <v>413</v>
      </c>
      <c r="R11" s="51" t="s">
        <v>408</v>
      </c>
      <c r="S11" s="52">
        <v>45658</v>
      </c>
      <c r="T11" s="52">
        <v>46022</v>
      </c>
      <c r="U11" s="52">
        <v>45777</v>
      </c>
      <c r="V11" s="52">
        <v>45900</v>
      </c>
      <c r="W11" s="52">
        <v>46022</v>
      </c>
      <c r="X11" s="51" t="s">
        <v>414</v>
      </c>
      <c r="Y11" s="51" t="s">
        <v>410</v>
      </c>
      <c r="Z11" s="51" t="s">
        <v>43</v>
      </c>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76.5" x14ac:dyDescent="0.2">
      <c r="A12" s="176" t="s">
        <v>107</v>
      </c>
      <c r="B12" s="46" t="s">
        <v>439</v>
      </c>
      <c r="C12" s="47">
        <v>0.4</v>
      </c>
      <c r="D12" s="47">
        <v>0.2</v>
      </c>
      <c r="E12" s="48" t="s">
        <v>54</v>
      </c>
      <c r="F12" s="48" t="s">
        <v>31</v>
      </c>
      <c r="G12" s="46" t="s">
        <v>55</v>
      </c>
      <c r="H12" s="49">
        <v>0.24</v>
      </c>
      <c r="I12" s="50">
        <v>0.2</v>
      </c>
      <c r="J12" s="48" t="s">
        <v>54</v>
      </c>
      <c r="K12" s="48" t="s">
        <v>31</v>
      </c>
      <c r="L12" s="46" t="s">
        <v>55</v>
      </c>
      <c r="M12" s="46" t="s">
        <v>86</v>
      </c>
      <c r="N12" s="46" t="s">
        <v>85</v>
      </c>
      <c r="O12" s="51" t="s">
        <v>36</v>
      </c>
      <c r="P12" s="46" t="s">
        <v>85</v>
      </c>
      <c r="Q12" s="51" t="s">
        <v>415</v>
      </c>
      <c r="R12" s="51" t="s">
        <v>416</v>
      </c>
      <c r="S12" s="52">
        <v>45658</v>
      </c>
      <c r="T12" s="52">
        <v>46022</v>
      </c>
      <c r="U12" s="52">
        <v>45777</v>
      </c>
      <c r="V12" s="52">
        <v>45900</v>
      </c>
      <c r="W12" s="52">
        <v>46022</v>
      </c>
      <c r="X12" s="51" t="s">
        <v>417</v>
      </c>
      <c r="Y12" s="51" t="s">
        <v>410</v>
      </c>
      <c r="Z12" s="51" t="s">
        <v>43</v>
      </c>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90" thickBot="1" x14ac:dyDescent="0.25">
      <c r="A13" s="176" t="s">
        <v>109</v>
      </c>
      <c r="B13" s="46" t="s">
        <v>440</v>
      </c>
      <c r="C13" s="47">
        <v>0.4</v>
      </c>
      <c r="D13" s="47">
        <v>0.2</v>
      </c>
      <c r="E13" s="48" t="s">
        <v>54</v>
      </c>
      <c r="F13" s="48" t="s">
        <v>31</v>
      </c>
      <c r="G13" s="46" t="s">
        <v>55</v>
      </c>
      <c r="H13" s="49">
        <v>0.24</v>
      </c>
      <c r="I13" s="50">
        <v>0.2</v>
      </c>
      <c r="J13" s="48" t="s">
        <v>54</v>
      </c>
      <c r="K13" s="48" t="s">
        <v>31</v>
      </c>
      <c r="L13" s="46" t="s">
        <v>55</v>
      </c>
      <c r="M13" s="46" t="s">
        <v>86</v>
      </c>
      <c r="N13" s="46" t="s">
        <v>85</v>
      </c>
      <c r="O13" s="51" t="s">
        <v>36</v>
      </c>
      <c r="P13" s="46" t="s">
        <v>85</v>
      </c>
      <c r="Q13" s="51" t="s">
        <v>418</v>
      </c>
      <c r="R13" s="51" t="s">
        <v>416</v>
      </c>
      <c r="S13" s="52">
        <v>45658</v>
      </c>
      <c r="T13" s="52">
        <v>46022</v>
      </c>
      <c r="U13" s="52">
        <v>45777</v>
      </c>
      <c r="V13" s="52">
        <v>45900</v>
      </c>
      <c r="W13" s="52">
        <v>46022</v>
      </c>
      <c r="X13" s="51" t="s">
        <v>419</v>
      </c>
      <c r="Y13" s="51" t="s">
        <v>410</v>
      </c>
      <c r="Z13" s="51" t="s">
        <v>43</v>
      </c>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51" x14ac:dyDescent="0.2">
      <c r="A14" s="177" t="s">
        <v>111</v>
      </c>
      <c r="B14" s="46" t="s">
        <v>441</v>
      </c>
      <c r="C14" s="47">
        <v>0.4</v>
      </c>
      <c r="D14" s="47">
        <v>0.2</v>
      </c>
      <c r="E14" s="48" t="s">
        <v>54</v>
      </c>
      <c r="F14" s="48" t="s">
        <v>31</v>
      </c>
      <c r="G14" s="46" t="s">
        <v>55</v>
      </c>
      <c r="H14" s="49">
        <v>0.24</v>
      </c>
      <c r="I14" s="50">
        <v>0.2</v>
      </c>
      <c r="J14" s="48" t="s">
        <v>54</v>
      </c>
      <c r="K14" s="48" t="s">
        <v>31</v>
      </c>
      <c r="L14" s="46" t="s">
        <v>55</v>
      </c>
      <c r="M14" s="46" t="s">
        <v>86</v>
      </c>
      <c r="N14" s="46" t="s">
        <v>85</v>
      </c>
      <c r="O14" s="51" t="s">
        <v>36</v>
      </c>
      <c r="P14" s="46" t="s">
        <v>85</v>
      </c>
      <c r="Q14" s="51" t="s">
        <v>420</v>
      </c>
      <c r="R14" s="51" t="s">
        <v>421</v>
      </c>
      <c r="S14" s="52">
        <v>45658</v>
      </c>
      <c r="T14" s="52" t="s">
        <v>422</v>
      </c>
      <c r="U14" s="52">
        <v>45777</v>
      </c>
      <c r="V14" s="52">
        <v>45900</v>
      </c>
      <c r="W14" s="52">
        <v>46022</v>
      </c>
      <c r="X14" s="51" t="s">
        <v>423</v>
      </c>
      <c r="Y14" s="51" t="s">
        <v>410</v>
      </c>
      <c r="Z14" s="51" t="s">
        <v>43</v>
      </c>
      <c r="AA14" s="53"/>
      <c r="AB14" s="53"/>
      <c r="AM14" s="36"/>
      <c r="AN14" s="36"/>
      <c r="AO14" s="44"/>
      <c r="AP14" s="59"/>
      <c r="AQ14" s="60"/>
      <c r="AR14" s="57"/>
      <c r="AS14" s="57"/>
      <c r="AT14" s="57"/>
      <c r="AU14" s="57"/>
      <c r="AV14" s="57"/>
      <c r="AW14" s="44"/>
      <c r="AX14" s="44"/>
    </row>
    <row r="15" spans="1:50" ht="89.25" x14ac:dyDescent="0.2">
      <c r="A15" s="177" t="s">
        <v>113</v>
      </c>
      <c r="B15" s="46" t="s">
        <v>442</v>
      </c>
      <c r="C15" s="47">
        <v>0.4</v>
      </c>
      <c r="D15" s="47">
        <v>0.2</v>
      </c>
      <c r="E15" s="48" t="s">
        <v>54</v>
      </c>
      <c r="F15" s="48" t="s">
        <v>31</v>
      </c>
      <c r="G15" s="46" t="s">
        <v>55</v>
      </c>
      <c r="H15" s="49">
        <v>0.24</v>
      </c>
      <c r="I15" s="50">
        <v>0.2</v>
      </c>
      <c r="J15" s="48" t="s">
        <v>54</v>
      </c>
      <c r="K15" s="48" t="s">
        <v>31</v>
      </c>
      <c r="L15" s="46" t="s">
        <v>55</v>
      </c>
      <c r="M15" s="46" t="s">
        <v>86</v>
      </c>
      <c r="N15" s="46" t="s">
        <v>85</v>
      </c>
      <c r="O15" s="51" t="s">
        <v>36</v>
      </c>
      <c r="P15" s="46" t="s">
        <v>85</v>
      </c>
      <c r="Q15" s="51" t="s">
        <v>424</v>
      </c>
      <c r="R15" s="51" t="s">
        <v>421</v>
      </c>
      <c r="S15" s="52">
        <v>45658</v>
      </c>
      <c r="T15" s="52" t="s">
        <v>422</v>
      </c>
      <c r="U15" s="52">
        <v>45777</v>
      </c>
      <c r="V15" s="52">
        <v>45900</v>
      </c>
      <c r="W15" s="52">
        <v>46022</v>
      </c>
      <c r="X15" s="51" t="s">
        <v>425</v>
      </c>
      <c r="Y15" s="51" t="s">
        <v>410</v>
      </c>
      <c r="Z15" s="51" t="s">
        <v>43</v>
      </c>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102" x14ac:dyDescent="0.2">
      <c r="A16" s="178" t="s">
        <v>115</v>
      </c>
      <c r="B16" s="46" t="s">
        <v>443</v>
      </c>
      <c r="C16" s="47">
        <v>0.4</v>
      </c>
      <c r="D16" s="47">
        <v>0.2</v>
      </c>
      <c r="E16" s="48" t="s">
        <v>54</v>
      </c>
      <c r="F16" s="48" t="s">
        <v>31</v>
      </c>
      <c r="G16" s="46" t="s">
        <v>55</v>
      </c>
      <c r="H16" s="49">
        <v>0.24</v>
      </c>
      <c r="I16" s="50">
        <v>0.2</v>
      </c>
      <c r="J16" s="48" t="s">
        <v>54</v>
      </c>
      <c r="K16" s="48" t="s">
        <v>31</v>
      </c>
      <c r="L16" s="46" t="s">
        <v>55</v>
      </c>
      <c r="M16" s="46" t="s">
        <v>86</v>
      </c>
      <c r="N16" s="46" t="s">
        <v>85</v>
      </c>
      <c r="O16" s="51" t="s">
        <v>36</v>
      </c>
      <c r="P16" s="46" t="s">
        <v>85</v>
      </c>
      <c r="Q16" s="51" t="s">
        <v>426</v>
      </c>
      <c r="R16" s="51" t="s">
        <v>427</v>
      </c>
      <c r="S16" s="52">
        <v>45658</v>
      </c>
      <c r="T16" s="52" t="s">
        <v>422</v>
      </c>
      <c r="U16" s="52">
        <v>45777</v>
      </c>
      <c r="V16" s="52">
        <v>45900</v>
      </c>
      <c r="W16" s="52">
        <v>46022</v>
      </c>
      <c r="X16" s="51" t="s">
        <v>428</v>
      </c>
      <c r="Y16" s="51" t="s">
        <v>410</v>
      </c>
      <c r="Z16" s="51" t="s">
        <v>43</v>
      </c>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63.75" x14ac:dyDescent="0.2">
      <c r="A17" s="178" t="s">
        <v>117</v>
      </c>
      <c r="B17" s="46" t="s">
        <v>444</v>
      </c>
      <c r="C17" s="47">
        <v>0.4</v>
      </c>
      <c r="D17" s="47">
        <v>0.2</v>
      </c>
      <c r="E17" s="48" t="s">
        <v>54</v>
      </c>
      <c r="F17" s="48" t="s">
        <v>31</v>
      </c>
      <c r="G17" s="46" t="s">
        <v>55</v>
      </c>
      <c r="H17" s="49">
        <v>0.24</v>
      </c>
      <c r="I17" s="50">
        <v>0.2</v>
      </c>
      <c r="J17" s="48" t="s">
        <v>54</v>
      </c>
      <c r="K17" s="48" t="s">
        <v>31</v>
      </c>
      <c r="L17" s="46" t="s">
        <v>55</v>
      </c>
      <c r="M17" s="46" t="s">
        <v>86</v>
      </c>
      <c r="N17" s="46" t="s">
        <v>85</v>
      </c>
      <c r="O17" s="51" t="s">
        <v>36</v>
      </c>
      <c r="P17" s="46" t="s">
        <v>85</v>
      </c>
      <c r="Q17" s="51" t="s">
        <v>429</v>
      </c>
      <c r="R17" s="51" t="s">
        <v>427</v>
      </c>
      <c r="S17" s="52">
        <v>45658</v>
      </c>
      <c r="T17" s="52" t="s">
        <v>422</v>
      </c>
      <c r="U17" s="52">
        <v>45777</v>
      </c>
      <c r="V17" s="52">
        <v>45900</v>
      </c>
      <c r="W17" s="52">
        <v>46022</v>
      </c>
      <c r="X17" s="51" t="s">
        <v>428</v>
      </c>
      <c r="Y17" s="51" t="s">
        <v>410</v>
      </c>
      <c r="Z17" s="51" t="s">
        <v>43</v>
      </c>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140.25" x14ac:dyDescent="0.2">
      <c r="A18" s="179" t="s">
        <v>119</v>
      </c>
      <c r="B18" s="46" t="s">
        <v>445</v>
      </c>
      <c r="C18" s="47">
        <v>0.6</v>
      </c>
      <c r="D18" s="47">
        <v>1</v>
      </c>
      <c r="E18" s="48" t="s">
        <v>52</v>
      </c>
      <c r="F18" s="48" t="s">
        <v>35</v>
      </c>
      <c r="G18" s="46" t="s">
        <v>47</v>
      </c>
      <c r="H18" s="49">
        <v>0.6</v>
      </c>
      <c r="I18" s="50">
        <v>0.5625</v>
      </c>
      <c r="J18" s="48" t="s">
        <v>52</v>
      </c>
      <c r="K18" s="48" t="s">
        <v>33</v>
      </c>
      <c r="L18" s="46" t="s">
        <v>33</v>
      </c>
      <c r="M18" s="46" t="s">
        <v>73</v>
      </c>
      <c r="N18" s="46" t="s">
        <v>69</v>
      </c>
      <c r="O18" s="51" t="s">
        <v>36</v>
      </c>
      <c r="P18" s="46" t="s">
        <v>36</v>
      </c>
      <c r="Q18" s="51" t="s">
        <v>430</v>
      </c>
      <c r="R18" s="51" t="s">
        <v>431</v>
      </c>
      <c r="S18" s="52">
        <v>45658</v>
      </c>
      <c r="T18" s="52" t="s">
        <v>422</v>
      </c>
      <c r="U18" s="52">
        <v>45777</v>
      </c>
      <c r="V18" s="52">
        <v>45900</v>
      </c>
      <c r="W18" s="52">
        <v>46022</v>
      </c>
      <c r="X18" s="51" t="s">
        <v>432</v>
      </c>
      <c r="Y18" s="51" t="s">
        <v>410</v>
      </c>
      <c r="Z18" s="51" t="s">
        <v>433</v>
      </c>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29.5" x14ac:dyDescent="0.2">
      <c r="A19" s="179" t="s">
        <v>121</v>
      </c>
      <c r="B19" s="46" t="s">
        <v>446</v>
      </c>
      <c r="C19" s="47">
        <v>0.4</v>
      </c>
      <c r="D19" s="47">
        <v>0.8</v>
      </c>
      <c r="E19" s="48" t="s">
        <v>54</v>
      </c>
      <c r="F19" s="48" t="s">
        <v>34</v>
      </c>
      <c r="G19" s="46" t="s">
        <v>46</v>
      </c>
      <c r="H19" s="49">
        <v>0.24</v>
      </c>
      <c r="I19" s="50">
        <v>0.45000000000000007</v>
      </c>
      <c r="J19" s="48" t="s">
        <v>54</v>
      </c>
      <c r="K19" s="48" t="s">
        <v>33</v>
      </c>
      <c r="L19" s="46" t="s">
        <v>33</v>
      </c>
      <c r="M19" s="46" t="s">
        <v>73</v>
      </c>
      <c r="N19" s="46" t="s">
        <v>69</v>
      </c>
      <c r="O19" s="51" t="s">
        <v>36</v>
      </c>
      <c r="P19" s="46" t="s">
        <v>36</v>
      </c>
      <c r="Q19" s="51" t="s">
        <v>434</v>
      </c>
      <c r="R19" s="51" t="s">
        <v>431</v>
      </c>
      <c r="S19" s="52">
        <v>45658</v>
      </c>
      <c r="T19" s="52" t="s">
        <v>422</v>
      </c>
      <c r="U19" s="52">
        <v>45777</v>
      </c>
      <c r="V19" s="52">
        <v>45900</v>
      </c>
      <c r="W19" s="52">
        <v>46022</v>
      </c>
      <c r="X19" s="51" t="s">
        <v>435</v>
      </c>
      <c r="Y19" s="51" t="s">
        <v>410</v>
      </c>
      <c r="Z19" s="51" t="s">
        <v>43</v>
      </c>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83" priority="6" operator="equal">
      <formula>$AE$13</formula>
    </cfRule>
    <cfRule type="cellIs" dxfId="82" priority="7" operator="equal">
      <formula>$AE$12</formula>
    </cfRule>
    <cfRule type="cellIs" dxfId="81" priority="8" operator="equal">
      <formula>$AE$11</formula>
    </cfRule>
    <cfRule type="cellIs" dxfId="80" priority="9" operator="equal">
      <formula>$AE$10</formula>
    </cfRule>
    <cfRule type="cellIs" dxfId="79" priority="10" operator="equal">
      <formula>$AE$9</formula>
    </cfRule>
  </conditionalFormatting>
  <conditionalFormatting sqref="F9:F28">
    <cfRule type="cellIs" dxfId="78" priority="1" operator="equal">
      <formula>$AF$8</formula>
    </cfRule>
    <cfRule type="cellIs" dxfId="77" priority="2" operator="equal">
      <formula>$AG$8</formula>
    </cfRule>
    <cfRule type="cellIs" dxfId="76" priority="3" operator="equal">
      <formula>$AH$8</formula>
    </cfRule>
    <cfRule type="cellIs" dxfId="75" priority="4" operator="equal">
      <formula>$AI$8</formula>
    </cfRule>
    <cfRule type="cellIs" dxfId="74" priority="5" operator="equal">
      <formula>$AJ$8</formula>
    </cfRule>
  </conditionalFormatting>
  <conditionalFormatting sqref="G9:G28">
    <cfRule type="cellIs" dxfId="73" priority="11" operator="equal">
      <formula>$AF$16</formula>
    </cfRule>
    <cfRule type="cellIs" dxfId="72" priority="12" operator="equal">
      <formula>$AF$17</formula>
    </cfRule>
    <cfRule type="cellIs" dxfId="71" priority="13" operator="equal">
      <formula>$AF$18</formula>
    </cfRule>
    <cfRule type="cellIs" dxfId="70" priority="14" operator="equal">
      <formula>$AF$19</formula>
    </cfRule>
  </conditionalFormatting>
  <conditionalFormatting sqref="I9:J28">
    <cfRule type="cellIs" dxfId="69" priority="15" operator="equal">
      <formula>$AE$13</formula>
    </cfRule>
    <cfRule type="cellIs" dxfId="68" priority="16" operator="equal">
      <formula>$AE$12</formula>
    </cfRule>
    <cfRule type="cellIs" dxfId="67" priority="17" operator="equal">
      <formula>$AE$11</formula>
    </cfRule>
    <cfRule type="cellIs" dxfId="66" priority="18" operator="equal">
      <formula>$AE$10</formula>
    </cfRule>
    <cfRule type="cellIs" dxfId="65" priority="19" operator="equal">
      <formula>$AE$9</formula>
    </cfRule>
  </conditionalFormatting>
  <conditionalFormatting sqref="K9:K28">
    <cfRule type="cellIs" dxfId="64" priority="20" operator="equal">
      <formula>$AF$8</formula>
    </cfRule>
    <cfRule type="cellIs" dxfId="63" priority="21" operator="equal">
      <formula>$AG$8</formula>
    </cfRule>
    <cfRule type="cellIs" dxfId="62" priority="22" operator="equal">
      <formula>$AH$8</formula>
    </cfRule>
    <cfRule type="cellIs" dxfId="61" priority="23" operator="equal">
      <formula>$AI$8</formula>
    </cfRule>
    <cfRule type="cellIs" dxfId="60" priority="24" operator="equal">
      <formula>$AJ$8</formula>
    </cfRule>
  </conditionalFormatting>
  <conditionalFormatting sqref="L9:L28">
    <cfRule type="cellIs" dxfId="59" priority="25" operator="equal">
      <formula>$AF$16</formula>
    </cfRule>
    <cfRule type="cellIs" dxfId="58" priority="26" operator="equal">
      <formula>$AF$17</formula>
    </cfRule>
    <cfRule type="cellIs" dxfId="57" priority="27" operator="equal">
      <formula>$AF$18</formula>
    </cfRule>
    <cfRule type="cellIs" dxfId="56" priority="28" operator="equal">
      <formula>$AF$19</formula>
    </cfRule>
  </conditionalFormatting>
  <dataValidations count="4">
    <dataValidation type="list" allowBlank="1" showInputMessage="1" showErrorMessage="1" sqref="O9:O28" xr:uid="{64DFF22F-4187-4677-8F6A-6281B5576104}">
      <formula1>INDIRECT($N9)</formula1>
    </dataValidation>
    <dataValidation allowBlank="1" showInputMessage="1" showErrorMessage="1" prompt="Es la materialización del riesgo y las consecuencias de su aparición. Su escala es: 5 bajo impacto, 10 medio, 20 alto impacto._x000a_" sqref="JP8:JV8" xr:uid="{2F79A3FE-A7A7-4E00-AED2-8737AEEEB224}"/>
    <dataValidation allowBlank="1" showInputMessage="1" showErrorMessage="1" prompt="La probabilidad se encuentra determinada por una escala de 1 a 3, siendo 1 la menor probabilidad de ocurrencia del riesgo y 3 la mayor probabilidad de  ocurrencia." sqref="JO8" xr:uid="{E3063092-9697-45F4-B54F-779DC62EB42E}"/>
    <dataValidation type="list" allowBlank="1" showInputMessage="1" showErrorMessage="1" sqref="JP9:JV16" xr:uid="{278C4FE9-A33C-45E8-B711-7B312CCDC1F1}">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AE37-69D1-49CE-9C39-C2B2BC4605F0}">
  <dimension ref="A1:AX35"/>
  <sheetViews>
    <sheetView topLeftCell="I1" zoomScale="70" zoomScaleNormal="70" workbookViewId="0">
      <selection activeCell="S9" sqref="S9"/>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12.8554687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t="s">
        <v>99</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99</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63.75" customHeight="1" x14ac:dyDescent="0.2">
      <c r="A9" s="45" t="s">
        <v>101</v>
      </c>
      <c r="B9" s="46" t="s">
        <v>441</v>
      </c>
      <c r="C9" s="47">
        <v>0.4</v>
      </c>
      <c r="D9" s="47">
        <v>0.2</v>
      </c>
      <c r="E9" s="48" t="s">
        <v>54</v>
      </c>
      <c r="F9" s="48" t="s">
        <v>31</v>
      </c>
      <c r="G9" s="46" t="s">
        <v>55</v>
      </c>
      <c r="H9" s="49">
        <v>0.24</v>
      </c>
      <c r="I9" s="50">
        <v>0.2</v>
      </c>
      <c r="J9" s="48" t="s">
        <v>54</v>
      </c>
      <c r="K9" s="48" t="s">
        <v>31</v>
      </c>
      <c r="L9" s="46" t="s">
        <v>55</v>
      </c>
      <c r="M9" s="46" t="s">
        <v>86</v>
      </c>
      <c r="N9" s="46" t="s">
        <v>85</v>
      </c>
      <c r="O9" s="51" t="s">
        <v>36</v>
      </c>
      <c r="P9" s="46" t="s">
        <v>85</v>
      </c>
      <c r="Q9" s="51" t="s">
        <v>447</v>
      </c>
      <c r="R9" s="51" t="s">
        <v>448</v>
      </c>
      <c r="S9" s="52">
        <v>45658</v>
      </c>
      <c r="T9" s="52">
        <v>46022</v>
      </c>
      <c r="U9" s="52">
        <v>45777</v>
      </c>
      <c r="V9" s="52">
        <v>45900</v>
      </c>
      <c r="W9" s="52">
        <v>46022</v>
      </c>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14.75" x14ac:dyDescent="0.2">
      <c r="A10" s="45" t="s">
        <v>103</v>
      </c>
      <c r="B10" s="46" t="s">
        <v>451</v>
      </c>
      <c r="C10" s="47">
        <v>0.4</v>
      </c>
      <c r="D10" s="47">
        <v>0.2</v>
      </c>
      <c r="E10" s="48" t="s">
        <v>54</v>
      </c>
      <c r="F10" s="48" t="s">
        <v>31</v>
      </c>
      <c r="G10" s="46" t="s">
        <v>55</v>
      </c>
      <c r="H10" s="49">
        <v>0.24</v>
      </c>
      <c r="I10" s="50">
        <v>0.2</v>
      </c>
      <c r="J10" s="48" t="s">
        <v>54</v>
      </c>
      <c r="K10" s="48" t="s">
        <v>31</v>
      </c>
      <c r="L10" s="46" t="s">
        <v>55</v>
      </c>
      <c r="M10" s="46" t="s">
        <v>86</v>
      </c>
      <c r="N10" s="46" t="s">
        <v>85</v>
      </c>
      <c r="O10" s="51" t="s">
        <v>36</v>
      </c>
      <c r="P10" s="46" t="s">
        <v>85</v>
      </c>
      <c r="Q10" s="51" t="s">
        <v>449</v>
      </c>
      <c r="R10" s="51" t="s">
        <v>450</v>
      </c>
      <c r="S10" s="52">
        <v>45658</v>
      </c>
      <c r="T10" s="52">
        <v>46022</v>
      </c>
      <c r="U10" s="52">
        <v>45777</v>
      </c>
      <c r="V10" s="52">
        <v>45900</v>
      </c>
      <c r="W10" s="52">
        <v>46022</v>
      </c>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x14ac:dyDescent="0.2">
      <c r="A11" s="45" t="s">
        <v>105</v>
      </c>
      <c r="B11" s="46" t="s">
        <v>126</v>
      </c>
      <c r="C11" s="47" t="s">
        <v>99</v>
      </c>
      <c r="D11" s="47" t="s">
        <v>99</v>
      </c>
      <c r="E11" s="48" t="s">
        <v>99</v>
      </c>
      <c r="F11" s="48" t="s">
        <v>99</v>
      </c>
      <c r="G11" s="46" t="s">
        <v>99</v>
      </c>
      <c r="H11" s="49" t="s">
        <v>99</v>
      </c>
      <c r="I11" s="50" t="s">
        <v>99</v>
      </c>
      <c r="J11" s="48" t="s">
        <v>99</v>
      </c>
      <c r="K11" s="48" t="s">
        <v>99</v>
      </c>
      <c r="L11" s="46" t="s">
        <v>99</v>
      </c>
      <c r="M11" s="46" t="s">
        <v>99</v>
      </c>
      <c r="N11" s="46" t="s">
        <v>99</v>
      </c>
      <c r="O11" s="51"/>
      <c r="P11" s="46" t="s">
        <v>99</v>
      </c>
      <c r="Q11" s="51"/>
      <c r="R11" s="51"/>
      <c r="S11" s="52"/>
      <c r="T11" s="52"/>
      <c r="U11" s="51"/>
      <c r="V11" s="51"/>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x14ac:dyDescent="0.2">
      <c r="A12" s="45" t="s">
        <v>107</v>
      </c>
      <c r="B12" s="46" t="s">
        <v>126</v>
      </c>
      <c r="C12" s="47" t="s">
        <v>99</v>
      </c>
      <c r="D12" s="47" t="s">
        <v>99</v>
      </c>
      <c r="E12" s="48" t="s">
        <v>99</v>
      </c>
      <c r="F12" s="48" t="s">
        <v>99</v>
      </c>
      <c r="G12" s="46" t="s">
        <v>99</v>
      </c>
      <c r="H12" s="49" t="s">
        <v>99</v>
      </c>
      <c r="I12" s="50" t="s">
        <v>99</v>
      </c>
      <c r="J12" s="48" t="s">
        <v>99</v>
      </c>
      <c r="K12" s="48" t="s">
        <v>99</v>
      </c>
      <c r="L12" s="46" t="s">
        <v>99</v>
      </c>
      <c r="M12" s="46" t="s">
        <v>99</v>
      </c>
      <c r="N12" s="46" t="s">
        <v>99</v>
      </c>
      <c r="O12" s="51"/>
      <c r="P12" s="46" t="s">
        <v>99</v>
      </c>
      <c r="Q12" s="51"/>
      <c r="R12" s="51"/>
      <c r="S12" s="52"/>
      <c r="T12" s="52"/>
      <c r="U12" s="51"/>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3.5" thickBot="1" x14ac:dyDescent="0.25">
      <c r="A13" s="45" t="s">
        <v>109</v>
      </c>
      <c r="B13" s="46" t="s">
        <v>126</v>
      </c>
      <c r="C13" s="47" t="s">
        <v>99</v>
      </c>
      <c r="D13" s="47" t="s">
        <v>99</v>
      </c>
      <c r="E13" s="48" t="s">
        <v>99</v>
      </c>
      <c r="F13" s="48" t="s">
        <v>99</v>
      </c>
      <c r="G13" s="46" t="s">
        <v>99</v>
      </c>
      <c r="H13" s="49" t="s">
        <v>99</v>
      </c>
      <c r="I13" s="50" t="s">
        <v>99</v>
      </c>
      <c r="J13" s="48" t="s">
        <v>99</v>
      </c>
      <c r="K13" s="48" t="s">
        <v>99</v>
      </c>
      <c r="L13" s="46" t="s">
        <v>99</v>
      </c>
      <c r="M13" s="46" t="s">
        <v>99</v>
      </c>
      <c r="N13" s="46" t="s">
        <v>99</v>
      </c>
      <c r="O13" s="51"/>
      <c r="P13" s="46" t="s">
        <v>99</v>
      </c>
      <c r="Q13" s="51"/>
      <c r="R13" s="51"/>
      <c r="S13" s="52"/>
      <c r="T13" s="52"/>
      <c r="U13" s="51"/>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x14ac:dyDescent="0.2">
      <c r="A14" s="45" t="s">
        <v>111</v>
      </c>
      <c r="B14" s="46" t="s">
        <v>126</v>
      </c>
      <c r="C14" s="47" t="s">
        <v>99</v>
      </c>
      <c r="D14" s="47" t="s">
        <v>99</v>
      </c>
      <c r="E14" s="48" t="s">
        <v>99</v>
      </c>
      <c r="F14" s="48" t="s">
        <v>99</v>
      </c>
      <c r="G14" s="46" t="s">
        <v>99</v>
      </c>
      <c r="H14" s="49" t="s">
        <v>99</v>
      </c>
      <c r="I14" s="50" t="s">
        <v>99</v>
      </c>
      <c r="J14" s="48" t="s">
        <v>99</v>
      </c>
      <c r="K14" s="48" t="s">
        <v>99</v>
      </c>
      <c r="L14" s="46" t="s">
        <v>99</v>
      </c>
      <c r="M14" s="46" t="s">
        <v>99</v>
      </c>
      <c r="N14" s="46" t="s">
        <v>99</v>
      </c>
      <c r="O14" s="51"/>
      <c r="P14" s="46" t="s">
        <v>99</v>
      </c>
      <c r="Q14" s="51"/>
      <c r="R14" s="51"/>
      <c r="S14" s="52"/>
      <c r="T14" s="52"/>
      <c r="U14" s="51"/>
      <c r="V14" s="51"/>
      <c r="W14" s="51"/>
      <c r="X14" s="51"/>
      <c r="Y14" s="51"/>
      <c r="Z14" s="51"/>
      <c r="AA14" s="53"/>
      <c r="AB14" s="53"/>
      <c r="AM14" s="36"/>
      <c r="AN14" s="36"/>
      <c r="AO14" s="44"/>
      <c r="AP14" s="59"/>
      <c r="AQ14" s="60"/>
      <c r="AR14" s="57"/>
      <c r="AS14" s="57"/>
      <c r="AT14" s="57"/>
      <c r="AU14" s="57"/>
      <c r="AV14" s="57"/>
      <c r="AW14" s="44"/>
      <c r="AX14" s="44"/>
    </row>
    <row r="15" spans="1:50" ht="38.25" x14ac:dyDescent="0.2">
      <c r="A15" s="45" t="s">
        <v>113</v>
      </c>
      <c r="B15" s="46" t="s">
        <v>126</v>
      </c>
      <c r="C15" s="47" t="s">
        <v>99</v>
      </c>
      <c r="D15" s="47" t="s">
        <v>99</v>
      </c>
      <c r="E15" s="48" t="s">
        <v>99</v>
      </c>
      <c r="F15" s="48" t="s">
        <v>99</v>
      </c>
      <c r="G15" s="46" t="s">
        <v>99</v>
      </c>
      <c r="H15" s="49" t="s">
        <v>99</v>
      </c>
      <c r="I15" s="50" t="s">
        <v>99</v>
      </c>
      <c r="J15" s="48" t="s">
        <v>99</v>
      </c>
      <c r="K15" s="48" t="s">
        <v>99</v>
      </c>
      <c r="L15" s="46" t="s">
        <v>99</v>
      </c>
      <c r="M15" s="46" t="s">
        <v>99</v>
      </c>
      <c r="N15" s="46" t="s">
        <v>99</v>
      </c>
      <c r="O15" s="51"/>
      <c r="P15" s="46" t="s">
        <v>99</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25.5" x14ac:dyDescent="0.2">
      <c r="A16" s="45" t="s">
        <v>115</v>
      </c>
      <c r="B16" s="46" t="s">
        <v>126</v>
      </c>
      <c r="C16" s="47" t="s">
        <v>99</v>
      </c>
      <c r="D16" s="47" t="s">
        <v>99</v>
      </c>
      <c r="E16" s="48" t="s">
        <v>99</v>
      </c>
      <c r="F16" s="48" t="s">
        <v>99</v>
      </c>
      <c r="G16" s="46" t="s">
        <v>99</v>
      </c>
      <c r="H16" s="49" t="s">
        <v>99</v>
      </c>
      <c r="I16" s="50" t="s">
        <v>99</v>
      </c>
      <c r="J16" s="48" t="s">
        <v>99</v>
      </c>
      <c r="K16" s="48" t="s">
        <v>99</v>
      </c>
      <c r="L16" s="46" t="s">
        <v>99</v>
      </c>
      <c r="M16" s="46" t="s">
        <v>99</v>
      </c>
      <c r="N16" s="46" t="s">
        <v>99</v>
      </c>
      <c r="O16" s="51"/>
      <c r="P16" s="46" t="s">
        <v>99</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
        <v>117</v>
      </c>
      <c r="B17" s="46" t="s">
        <v>126</v>
      </c>
      <c r="C17" s="47" t="s">
        <v>99</v>
      </c>
      <c r="D17" s="47" t="s">
        <v>99</v>
      </c>
      <c r="E17" s="48" t="s">
        <v>99</v>
      </c>
      <c r="F17" s="48" t="s">
        <v>99</v>
      </c>
      <c r="G17" s="46" t="s">
        <v>99</v>
      </c>
      <c r="H17" s="49" t="s">
        <v>99</v>
      </c>
      <c r="I17" s="50" t="s">
        <v>99</v>
      </c>
      <c r="J17" s="48" t="s">
        <v>99</v>
      </c>
      <c r="K17" s="48" t="s">
        <v>99</v>
      </c>
      <c r="L17" s="46" t="s">
        <v>99</v>
      </c>
      <c r="M17" s="46" t="s">
        <v>99</v>
      </c>
      <c r="N17" s="46" t="s">
        <v>99</v>
      </c>
      <c r="O17" s="51"/>
      <c r="P17" s="46" t="s">
        <v>99</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
        <v>119</v>
      </c>
      <c r="B18" s="46" t="s">
        <v>126</v>
      </c>
      <c r="C18" s="47" t="s">
        <v>99</v>
      </c>
      <c r="D18" s="47" t="s">
        <v>99</v>
      </c>
      <c r="E18" s="48" t="s">
        <v>99</v>
      </c>
      <c r="F18" s="48" t="s">
        <v>99</v>
      </c>
      <c r="G18" s="46" t="s">
        <v>99</v>
      </c>
      <c r="H18" s="49" t="s">
        <v>99</v>
      </c>
      <c r="I18" s="50" t="s">
        <v>99</v>
      </c>
      <c r="J18" s="48" t="s">
        <v>99</v>
      </c>
      <c r="K18" s="48" t="s">
        <v>99</v>
      </c>
      <c r="L18" s="46" t="s">
        <v>99</v>
      </c>
      <c r="M18" s="46" t="s">
        <v>99</v>
      </c>
      <c r="N18" s="46" t="s">
        <v>99</v>
      </c>
      <c r="O18" s="51"/>
      <c r="P18" s="46" t="s">
        <v>99</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
        <v>121</v>
      </c>
      <c r="B19" s="46" t="s">
        <v>126</v>
      </c>
      <c r="C19" s="47" t="s">
        <v>99</v>
      </c>
      <c r="D19" s="47" t="s">
        <v>99</v>
      </c>
      <c r="E19" s="48" t="s">
        <v>99</v>
      </c>
      <c r="F19" s="48" t="s">
        <v>99</v>
      </c>
      <c r="G19" s="46" t="s">
        <v>99</v>
      </c>
      <c r="H19" s="49" t="s">
        <v>99</v>
      </c>
      <c r="I19" s="50" t="s">
        <v>99</v>
      </c>
      <c r="J19" s="48" t="s">
        <v>99</v>
      </c>
      <c r="K19" s="48" t="s">
        <v>99</v>
      </c>
      <c r="L19" s="46" t="s">
        <v>99</v>
      </c>
      <c r="M19" s="46" t="s">
        <v>99</v>
      </c>
      <c r="N19" s="46" t="s">
        <v>99</v>
      </c>
      <c r="O19" s="51"/>
      <c r="P19" s="46" t="s">
        <v>99</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C9:AC13"/>
    <mergeCell ref="A1:A2"/>
    <mergeCell ref="B1:B2"/>
    <mergeCell ref="B4:D4"/>
    <mergeCell ref="B5:D5"/>
    <mergeCell ref="AF5:AJ5"/>
    <mergeCell ref="E7:G7"/>
    <mergeCell ref="J7:L7"/>
    <mergeCell ref="Q7:T7"/>
    <mergeCell ref="U7:W7"/>
  </mergeCells>
  <conditionalFormatting sqref="E9:E28">
    <cfRule type="cellIs" dxfId="55" priority="6" operator="equal">
      <formula>$AE$13</formula>
    </cfRule>
    <cfRule type="cellIs" dxfId="54" priority="7" operator="equal">
      <formula>$AE$12</formula>
    </cfRule>
    <cfRule type="cellIs" dxfId="53" priority="8" operator="equal">
      <formula>$AE$11</formula>
    </cfRule>
    <cfRule type="cellIs" dxfId="52" priority="9" operator="equal">
      <formula>$AE$10</formula>
    </cfRule>
    <cfRule type="cellIs" dxfId="51" priority="10" operator="equal">
      <formula>$AE$9</formula>
    </cfRule>
  </conditionalFormatting>
  <conditionalFormatting sqref="F9:F28">
    <cfRule type="cellIs" dxfId="50" priority="1" operator="equal">
      <formula>$AF$8</formula>
    </cfRule>
    <cfRule type="cellIs" dxfId="49" priority="2" operator="equal">
      <formula>$AG$8</formula>
    </cfRule>
    <cfRule type="cellIs" dxfId="48" priority="3" operator="equal">
      <formula>$AH$8</formula>
    </cfRule>
    <cfRule type="cellIs" dxfId="47" priority="4" operator="equal">
      <formula>$AI$8</formula>
    </cfRule>
    <cfRule type="cellIs" dxfId="46" priority="5" operator="equal">
      <formula>$AJ$8</formula>
    </cfRule>
  </conditionalFormatting>
  <conditionalFormatting sqref="G9:G28">
    <cfRule type="cellIs" dxfId="45" priority="11" operator="equal">
      <formula>$AF$16</formula>
    </cfRule>
    <cfRule type="cellIs" dxfId="44" priority="12" operator="equal">
      <formula>$AF$17</formula>
    </cfRule>
    <cfRule type="cellIs" dxfId="43" priority="13" operator="equal">
      <formula>$AF$18</formula>
    </cfRule>
    <cfRule type="cellIs" dxfId="42" priority="14" operator="equal">
      <formula>$AF$19</formula>
    </cfRule>
  </conditionalFormatting>
  <conditionalFormatting sqref="I9:J28">
    <cfRule type="cellIs" dxfId="41" priority="15" operator="equal">
      <formula>$AE$13</formula>
    </cfRule>
    <cfRule type="cellIs" dxfId="40" priority="16" operator="equal">
      <formula>$AE$12</formula>
    </cfRule>
    <cfRule type="cellIs" dxfId="39" priority="17" operator="equal">
      <formula>$AE$11</formula>
    </cfRule>
    <cfRule type="cellIs" dxfId="38" priority="18" operator="equal">
      <formula>$AE$10</formula>
    </cfRule>
    <cfRule type="cellIs" dxfId="37" priority="19" operator="equal">
      <formula>$AE$9</formula>
    </cfRule>
  </conditionalFormatting>
  <conditionalFormatting sqref="K9:K28">
    <cfRule type="cellIs" dxfId="36" priority="20" operator="equal">
      <formula>$AF$8</formula>
    </cfRule>
    <cfRule type="cellIs" dxfId="35" priority="21" operator="equal">
      <formula>$AG$8</formula>
    </cfRule>
    <cfRule type="cellIs" dxfId="34" priority="22" operator="equal">
      <formula>$AH$8</formula>
    </cfRule>
    <cfRule type="cellIs" dxfId="33" priority="23" operator="equal">
      <formula>$AI$8</formula>
    </cfRule>
    <cfRule type="cellIs" dxfId="32" priority="24" operator="equal">
      <formula>$AJ$8</formula>
    </cfRule>
  </conditionalFormatting>
  <conditionalFormatting sqref="L9:L28">
    <cfRule type="cellIs" dxfId="31" priority="25" operator="equal">
      <formula>$AF$16</formula>
    </cfRule>
    <cfRule type="cellIs" dxfId="30" priority="26" operator="equal">
      <formula>$AF$17</formula>
    </cfRule>
    <cfRule type="cellIs" dxfId="29" priority="27" operator="equal">
      <formula>$AF$18</formula>
    </cfRule>
    <cfRule type="cellIs" dxfId="28" priority="28" operator="equal">
      <formula>$AF$19</formula>
    </cfRule>
  </conditionalFormatting>
  <dataValidations count="4">
    <dataValidation type="list" allowBlank="1" showInputMessage="1" showErrorMessage="1" sqref="O9:O28" xr:uid="{B6182194-C965-4F35-A020-C0963184B062}">
      <formula1>INDIRECT($N9)</formula1>
    </dataValidation>
    <dataValidation allowBlank="1" showInputMessage="1" showErrorMessage="1" prompt="Es la materialización del riesgo y las consecuencias de su aparición. Su escala es: 5 bajo impacto, 10 medio, 20 alto impacto._x000a_" sqref="JP8:JV8" xr:uid="{40AA83B2-7868-468A-9E03-A1A3E89F98CF}"/>
    <dataValidation allowBlank="1" showInputMessage="1" showErrorMessage="1" prompt="La probabilidad se encuentra determinada por una escala de 1 a 3, siendo 1 la menor probabilidad de ocurrencia del riesgo y 3 la mayor probabilidad de  ocurrencia." sqref="JO8" xr:uid="{4FDB9887-A7FD-4282-9B55-E2EFA5AC386F}"/>
    <dataValidation type="list" allowBlank="1" showInputMessage="1" showErrorMessage="1" sqref="JP9:JV16" xr:uid="{FE23363B-6F47-4F01-8515-16BFAE3149A4}">
      <formula1>#REF!</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497DC-A74D-4BEC-8A80-84DE9A55FF55}">
  <dimension ref="A1:AX35"/>
  <sheetViews>
    <sheetView topLeftCell="F1" zoomScale="55" zoomScaleNormal="55" workbookViewId="0">
      <selection activeCell="V10" sqref="V10"/>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9.4257812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201"/>
      <c r="B1" s="202" t="str">
        <f>+'[3]2 CONTEXTO E IDENTIFICACIÓN'!C1</f>
        <v>MAPA DE RIESGOS</v>
      </c>
      <c r="C1" s="1" t="str">
        <f>+'[3]2 CONTEXTO E IDENTIFICACIÓN'!D1</f>
        <v>CÓDIGO:</v>
      </c>
      <c r="D1" s="2">
        <f>+'[3]2 CONTEXTO E IDENTIFICACIÓN'!E1</f>
        <v>0</v>
      </c>
      <c r="E1" s="3"/>
      <c r="F1" s="4" t="str">
        <f>+'[3]2 CONTEXTO E IDENTIFICACIÓN'!$G$4</f>
        <v>Elaboración o Actualización:</v>
      </c>
      <c r="G1" s="5" t="str">
        <f>+IF('[3]2 CONTEXTO E IDENTIFICACIÓN'!$H$4="","",'[3]2 CONTEXTO E IDENTIFICACIÓN'!$H$4)</f>
        <v/>
      </c>
      <c r="H1" s="6"/>
      <c r="I1" s="6"/>
      <c r="U1" s="8"/>
      <c r="V1" s="8"/>
      <c r="AR1" s="9"/>
      <c r="AS1" s="9"/>
      <c r="AT1" s="9"/>
      <c r="AU1" s="9"/>
      <c r="AV1" s="9"/>
    </row>
    <row r="2" spans="1:50" s="7" customFormat="1" x14ac:dyDescent="0.2">
      <c r="A2" s="201"/>
      <c r="B2" s="202"/>
      <c r="C2" s="1" t="str">
        <f>+'[3]2 CONTEXTO E IDENTIFICACIÓN'!D2</f>
        <v>VERSIÓN:</v>
      </c>
      <c r="D2" s="2">
        <f>+'[3]2 CONTEXTO E IDENTIFICACIÓN'!E2</f>
        <v>0</v>
      </c>
      <c r="E2" s="3"/>
      <c r="F2" s="10" t="str">
        <f>+'[3]2 CONTEXTO E IDENTIFICACIÓN'!$E$5</f>
        <v>Vigencia del:</v>
      </c>
      <c r="G2" s="11" t="str">
        <f>+IF('[3]2 CONTEXTO E IDENTIFICACIÓN'!$F$5="","",'[3]2 CONTEXTO E IDENTIFICACIÓN'!$F$5)</f>
        <v/>
      </c>
      <c r="H2" s="12" t="s">
        <v>0</v>
      </c>
      <c r="I2" s="13" t="str">
        <f>+IF('[3]2 CONTEXTO E IDENTIFICACIÓN'!$H$5="","",'[3]2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203" t="str">
        <f>+IF('[3]2 CONTEXTO E IDENTIFICACIÓN'!$C$4="","",'[3]2 CONTEXTO E IDENTIFICACIÓN'!$C$4)</f>
        <v/>
      </c>
      <c r="C4" s="203"/>
      <c r="D4" s="203"/>
      <c r="E4" s="19"/>
      <c r="F4" s="19"/>
      <c r="G4" s="19"/>
      <c r="H4" s="19"/>
      <c r="I4" s="19"/>
      <c r="J4" s="19"/>
      <c r="K4" s="20"/>
      <c r="S4" s="8"/>
      <c r="T4" s="8"/>
      <c r="AR4" s="9"/>
      <c r="AS4" s="9"/>
      <c r="AT4" s="9"/>
      <c r="AU4" s="9"/>
      <c r="AV4" s="9"/>
    </row>
    <row r="5" spans="1:50" s="7" customFormat="1" ht="30" x14ac:dyDescent="0.2">
      <c r="A5" s="18" t="s">
        <v>2</v>
      </c>
      <c r="B5" s="203" t="str">
        <f>+IF('[3]2 CONTEXTO E IDENTIFICACIÓN'!$E$4="","",'[3]2 CONTEXTO E IDENTIFICACIÓN'!$E$4)</f>
        <v/>
      </c>
      <c r="C5" s="204"/>
      <c r="D5" s="204"/>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x14ac:dyDescent="0.25">
      <c r="A7" s="30"/>
      <c r="B7" s="30"/>
      <c r="C7" s="30"/>
      <c r="D7" s="30"/>
      <c r="E7" s="205" t="s">
        <v>4</v>
      </c>
      <c r="F7" s="205"/>
      <c r="G7" s="205"/>
      <c r="H7" s="31"/>
      <c r="I7" s="30"/>
      <c r="J7" s="205" t="s">
        <v>5</v>
      </c>
      <c r="K7" s="205"/>
      <c r="L7" s="205"/>
      <c r="M7" s="31"/>
      <c r="N7" s="31"/>
      <c r="O7" s="31"/>
      <c r="P7" s="31"/>
      <c r="Q7" s="205" t="s">
        <v>6</v>
      </c>
      <c r="R7" s="205"/>
      <c r="S7" s="205"/>
      <c r="T7" s="205"/>
      <c r="U7" s="205" t="s">
        <v>7</v>
      </c>
      <c r="V7" s="205"/>
      <c r="W7" s="20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216.75" x14ac:dyDescent="0.2">
      <c r="A9" s="45" t="str">
        <f>'[3]2 CONTEXTO E IDENTIFICACIÓN'!A9</f>
        <v>R1</v>
      </c>
      <c r="B9" s="46" t="str">
        <f>+'[3]2 CONTEXTO E IDENTIFICACIÓN'!F9</f>
        <v>Posibilidad de pérdida económica y reputacional Por Baja gestión para la obtención de la información a tiempo con el fin de consolidar los datos del cumplimiento del Plan de Acción de la Secretaría de Agricultura y Desarrollo Rural Debido a Baja gestión para la obtención de la información a tiempo con el fin de consolidar los datos del cumplimiento del Plan de Acción de la Secretaría de Agricultura y Desarrollo Rural</v>
      </c>
      <c r="C9" s="47">
        <f>+'[3]3 PROBABIL E IMPACTO INHERENTE'!E9</f>
        <v>0.4</v>
      </c>
      <c r="D9" s="47">
        <f>+'[3]3 PROBABIL E IMPACTO INHERENTE'!M9</f>
        <v>0.2</v>
      </c>
      <c r="E9" s="48" t="str">
        <f>+'[3]4 MAPA CALOR INHERENTE'!C9</f>
        <v>Baja</v>
      </c>
      <c r="F9" s="48" t="str">
        <f>+'[3]4 MAPA CALOR INHERENTE'!D9</f>
        <v>Leve</v>
      </c>
      <c r="G9" s="46" t="str">
        <f>+'[3]4 MAPA CALOR INHERENTE'!E9</f>
        <v>Bajo</v>
      </c>
      <c r="H9" s="49">
        <f>+'[3]6 MAPA CALOR RESIDUAL'!C9</f>
        <v>5.183999999999999E-2</v>
      </c>
      <c r="I9" s="50">
        <f>+'[3]6 MAPA CALOR RESIDUAL'!D9</f>
        <v>0.2</v>
      </c>
      <c r="J9" s="48" t="str">
        <f>+'[3]6 MAPA CALOR RESIDUAL'!E9</f>
        <v>Muy Baja</v>
      </c>
      <c r="K9" s="48" t="str">
        <f>+'[3]6 MAPA CALOR RESIDUAL'!F9</f>
        <v>Leve</v>
      </c>
      <c r="L9" s="46" t="str">
        <f>+'[3]6 MAPA CALOR RESIDUAL'!G9</f>
        <v>Bajo</v>
      </c>
      <c r="M9" s="46" t="str">
        <f t="shared" ref="M9:M28" si="0">+IF($N9="","",IF($N9=$AG$16,$AH$16,IF($N9=$AG$19,$AH$19)))</f>
        <v>No requiere Plan de Acción</v>
      </c>
      <c r="N9" s="46" t="str">
        <f t="shared" ref="N9:N28" si="1">+IF(L9="","",IF(OR(L9=$AF$16,L9=$AF$17,L9=$AF$18),$AG$16,IF(L9=$AF$19,$AG$19)))</f>
        <v>Aceptar</v>
      </c>
      <c r="O9" s="51"/>
      <c r="P9" s="46" t="str">
        <f t="shared" ref="P9:P28" si="2">+IF($M9="","",IF($M9=$AH$19,$AG$19,$O9))</f>
        <v>Aceptar</v>
      </c>
      <c r="Q9" s="51"/>
      <c r="R9" s="51"/>
      <c r="S9" s="52"/>
      <c r="T9" s="52"/>
      <c r="U9" s="51"/>
      <c r="V9" s="51"/>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65.75" x14ac:dyDescent="0.2">
      <c r="A10" s="45" t="str">
        <f>'[3]2 CONTEXTO E IDENTIFICACIÓN'!A10</f>
        <v>R2</v>
      </c>
      <c r="B10" s="46" t="str">
        <f>+'[3]2 CONTEXTO E IDENTIFICACIÓN'!F10</f>
        <v>Posibilidad de pérdida económica y reputacional Por Baja gestión para la consolidación de forma adecuada frente al cumplimiento de las estrategias y metas del PDEA Debido a Baja gestión para la consolidación de forma adecuada frente al cumplimiento de las estrategias y metas del PDEA</v>
      </c>
      <c r="C10" s="47">
        <f>+'[3]3 PROBABIL E IMPACTO INHERENTE'!E10</f>
        <v>0.4</v>
      </c>
      <c r="D10" s="47">
        <f>+'[3]3 PROBABIL E IMPACTO INHERENTE'!M10</f>
        <v>0.2</v>
      </c>
      <c r="E10" s="48" t="str">
        <f>+'[3]4 MAPA CALOR INHERENTE'!C10</f>
        <v>Baja</v>
      </c>
      <c r="F10" s="48" t="str">
        <f>+'[3]4 MAPA CALOR INHERENTE'!D10</f>
        <v>Leve</v>
      </c>
      <c r="G10" s="46" t="str">
        <f>+'[3]4 MAPA CALOR INHERENTE'!E10</f>
        <v>Bajo</v>
      </c>
      <c r="H10" s="49">
        <f>+'[3]5 VALORACIÓN DEL CONTROL'!S15</f>
        <v>5.183999999999999E-2</v>
      </c>
      <c r="I10" s="50">
        <f>+'[3]5 VALORACIÓN DEL CONTROL'!T15</f>
        <v>0.2</v>
      </c>
      <c r="J10" s="48" t="str">
        <f t="shared" ref="J10:J28" si="3">+IF(H10=0,"",IF(H10&lt;=$AD$13,$AE$13,IF(H10&lt;=$AD$12,$AE$12,IF(H10&lt;=$AD$11,$AE$11,IF(H10&lt;=$AD$10,$AE$10,IF(H10&lt;=$AD$9,$AE$9,""))))))</f>
        <v>Muy Baja</v>
      </c>
      <c r="K10" s="48" t="str">
        <f t="shared" ref="K10:K28" si="4">+IF(I10=0,"",IF(I10&lt;=$AF$7,$AF$8,IF(I10&lt;=$AG$7,$AG$8,IF(I10&lt;=$AH$7,$AH$8,IF(I10&lt;=$AI$7,$AI$8,IF(I10&lt;=$AJ$7,$AJ$8,""))))))</f>
        <v>Leve</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Bajo</v>
      </c>
      <c r="M10" s="46" t="str">
        <f t="shared" si="0"/>
        <v>No requiere Plan de Acción</v>
      </c>
      <c r="N10" s="46" t="str">
        <f t="shared" si="1"/>
        <v>Aceptar</v>
      </c>
      <c r="O10" s="51" t="s">
        <v>36</v>
      </c>
      <c r="P10" s="46" t="str">
        <f t="shared" si="2"/>
        <v>Aceptar</v>
      </c>
      <c r="Q10" s="51"/>
      <c r="R10" s="51"/>
      <c r="S10" s="52"/>
      <c r="T10" s="52"/>
      <c r="U10" s="51"/>
      <c r="V10" s="51"/>
      <c r="W10" s="51"/>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153" x14ac:dyDescent="0.2">
      <c r="A11" s="45" t="str">
        <f>'[3]2 CONTEXTO E IDENTIFICACIÓN'!A11</f>
        <v>R3</v>
      </c>
      <c r="B11" s="46" t="str">
        <f>+'[3]2 CONTEXTO E IDENTIFICACIÓN'!F11</f>
        <v>Posibilidad de pérdida económica y reputacional Por Presiones externas para la ejecución y supervisión de proyectos de inversión pública desarrollados por la Dependencia Debido a Presiones externas para la ejecución y supervisión de proyectos de inversión pública desarrollados por la Dependencia</v>
      </c>
      <c r="C11" s="47">
        <f>+'[3]3 PROBABIL E IMPACTO INHERENTE'!E11</f>
        <v>0.4</v>
      </c>
      <c r="D11" s="47">
        <f>+'[3]3 PROBABIL E IMPACTO INHERENTE'!M11</f>
        <v>0.2</v>
      </c>
      <c r="E11" s="48" t="str">
        <f>+'[3]4 MAPA CALOR INHERENTE'!C11</f>
        <v>Baja</v>
      </c>
      <c r="F11" s="48" t="str">
        <f>+'[3]4 MAPA CALOR INHERENTE'!D11</f>
        <v>Leve</v>
      </c>
      <c r="G11" s="46" t="str">
        <f>+'[3]4 MAPA CALOR INHERENTE'!E11</f>
        <v>Bajo</v>
      </c>
      <c r="H11" s="49">
        <f>+'[3]5 VALORACIÓN DEL CONTROL'!S19</f>
        <v>5.183999999999999E-2</v>
      </c>
      <c r="I11" s="50">
        <f>+'[3]5 VALORACIÓN DEL CONTROL'!T19</f>
        <v>0.2</v>
      </c>
      <c r="J11" s="48" t="str">
        <f t="shared" si="3"/>
        <v>Muy Baja</v>
      </c>
      <c r="K11" s="48" t="str">
        <f t="shared" si="4"/>
        <v>Leve</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Bajo</v>
      </c>
      <c r="M11" s="46" t="str">
        <f t="shared" si="0"/>
        <v>No requiere Plan de Acción</v>
      </c>
      <c r="N11" s="46" t="str">
        <f t="shared" si="1"/>
        <v>Aceptar</v>
      </c>
      <c r="O11" s="51"/>
      <c r="P11" s="46" t="str">
        <f t="shared" si="2"/>
        <v>Aceptar</v>
      </c>
      <c r="Q11" s="51"/>
      <c r="R11" s="51"/>
      <c r="S11" s="52"/>
      <c r="T11" s="52"/>
      <c r="U11" s="51"/>
      <c r="V11" s="51"/>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89.25" x14ac:dyDescent="0.2">
      <c r="A12" s="45" t="str">
        <f>'[3]2 CONTEXTO E IDENTIFICACIÓN'!A12</f>
        <v>R4</v>
      </c>
      <c r="B12" s="46" t="str">
        <f>+'[3]2 CONTEXTO E IDENTIFICACIÓN'!F12</f>
        <v>Posibilidad de pérdida económica y reputacional Por interes de obtener recursos del erario por parte de terceros Debido a interes de obtener recursos del erario por parte de terceros</v>
      </c>
      <c r="C12" s="47">
        <f>+'[3]3 PROBABIL E IMPACTO INHERENTE'!E12</f>
        <v>0.4</v>
      </c>
      <c r="D12" s="47">
        <f>+'[3]3 PROBABIL E IMPACTO INHERENTE'!M12</f>
        <v>0.2</v>
      </c>
      <c r="E12" s="48" t="str">
        <f>+'[3]4 MAPA CALOR INHERENTE'!C12</f>
        <v>Baja</v>
      </c>
      <c r="F12" s="48" t="str">
        <f>+'[3]4 MAPA CALOR INHERENTE'!D12</f>
        <v>Leve</v>
      </c>
      <c r="G12" s="46" t="str">
        <f>+'[3]4 MAPA CALOR INHERENTE'!E12</f>
        <v>Bajo</v>
      </c>
      <c r="H12" s="49">
        <f>+'[3]5 VALORACIÓN DEL CONTROL'!S23</f>
        <v>5.183999999999999E-2</v>
      </c>
      <c r="I12" s="50">
        <f>+'[3]5 VALORACIÓN DEL CONTROL'!T23</f>
        <v>0.2</v>
      </c>
      <c r="J12" s="48" t="str">
        <f t="shared" si="3"/>
        <v>Muy Baja</v>
      </c>
      <c r="K12" s="48" t="str">
        <f t="shared" si="4"/>
        <v>Leve</v>
      </c>
      <c r="L12" s="46" t="str">
        <f t="shared" si="5"/>
        <v>Bajo</v>
      </c>
      <c r="M12" s="46" t="str">
        <f t="shared" si="0"/>
        <v>No requiere Plan de Acción</v>
      </c>
      <c r="N12" s="46" t="str">
        <f t="shared" si="1"/>
        <v>Aceptar</v>
      </c>
      <c r="O12" s="51"/>
      <c r="P12" s="46" t="str">
        <f t="shared" si="2"/>
        <v>Aceptar</v>
      </c>
      <c r="Q12" s="51"/>
      <c r="R12" s="51"/>
      <c r="S12" s="52"/>
      <c r="T12" s="52"/>
      <c r="U12" s="51"/>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3.5" thickBot="1" x14ac:dyDescent="0.25">
      <c r="A13" s="45" t="str">
        <f>'[3]2 CONTEXTO E IDENTIFICACIÓN'!A13</f>
        <v>R5</v>
      </c>
      <c r="B13" s="46" t="str">
        <f>+'[3]2 CONTEXTO E IDENTIFICACIÓN'!F13</f>
        <v xml:space="preserve">  </v>
      </c>
      <c r="C13" s="47" t="str">
        <f>+'[3]3 PROBABIL E IMPACTO INHERENTE'!E13</f>
        <v/>
      </c>
      <c r="D13" s="47" t="str">
        <f>+'[3]3 PROBABIL E IMPACTO INHERENTE'!M13</f>
        <v/>
      </c>
      <c r="E13" s="48" t="str">
        <f>+'[3]4 MAPA CALOR INHERENTE'!C13</f>
        <v/>
      </c>
      <c r="F13" s="48" t="str">
        <f>+'[3]4 MAPA CALOR INHERENTE'!D13</f>
        <v/>
      </c>
      <c r="G13" s="46" t="str">
        <f>+'[3]4 MAPA CALOR INHERENTE'!E13</f>
        <v/>
      </c>
      <c r="H13" s="49" t="str">
        <f>+'[3]5 VALORACIÓN DEL CONTROL'!S27</f>
        <v/>
      </c>
      <c r="I13" s="50" t="str">
        <f>+'[3]5 VALORACIÓN DEL CONTROL'!T27</f>
        <v/>
      </c>
      <c r="J13" s="48" t="str">
        <f t="shared" si="3"/>
        <v/>
      </c>
      <c r="K13" s="48" t="str">
        <f t="shared" si="4"/>
        <v/>
      </c>
      <c r="L13" s="46" t="str">
        <f t="shared" si="5"/>
        <v/>
      </c>
      <c r="M13" s="46" t="str">
        <f t="shared" si="0"/>
        <v/>
      </c>
      <c r="N13" s="46" t="str">
        <f t="shared" si="1"/>
        <v/>
      </c>
      <c r="O13" s="51"/>
      <c r="P13" s="46" t="str">
        <f t="shared" si="2"/>
        <v/>
      </c>
      <c r="Q13" s="51"/>
      <c r="R13" s="51"/>
      <c r="S13" s="52"/>
      <c r="T13" s="52"/>
      <c r="U13" s="51"/>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x14ac:dyDescent="0.2">
      <c r="A14" s="45" t="str">
        <f>'[3]2 CONTEXTO E IDENTIFICACIÓN'!A14</f>
        <v>R6</v>
      </c>
      <c r="B14" s="46" t="str">
        <f>+'[3]2 CONTEXTO E IDENTIFICACIÓN'!F14</f>
        <v xml:space="preserve">  </v>
      </c>
      <c r="C14" s="47" t="str">
        <f>+'[3]3 PROBABIL E IMPACTO INHERENTE'!E14</f>
        <v/>
      </c>
      <c r="D14" s="47" t="str">
        <f>+'[3]3 PROBABIL E IMPACTO INHERENTE'!M14</f>
        <v/>
      </c>
      <c r="E14" s="48" t="str">
        <f>+'[3]4 MAPA CALOR INHERENTE'!C14</f>
        <v/>
      </c>
      <c r="F14" s="48" t="str">
        <f>+'[3]4 MAPA CALOR INHERENTE'!D14</f>
        <v/>
      </c>
      <c r="G14" s="46" t="str">
        <f>+'[3]4 MAPA CALOR INHERENTE'!E14</f>
        <v/>
      </c>
      <c r="H14" s="49" t="str">
        <f>+'[3]5 VALORACIÓN DEL CONTROL'!S31</f>
        <v/>
      </c>
      <c r="I14" s="50" t="str">
        <f>+'[3]5 VALORACIÓN DEL CONTROL'!T31</f>
        <v/>
      </c>
      <c r="J14" s="48" t="str">
        <f t="shared" si="3"/>
        <v/>
      </c>
      <c r="K14" s="48" t="str">
        <f t="shared" si="4"/>
        <v/>
      </c>
      <c r="L14" s="46" t="str">
        <f t="shared" si="5"/>
        <v/>
      </c>
      <c r="M14" s="46" t="str">
        <f t="shared" si="0"/>
        <v/>
      </c>
      <c r="N14" s="46" t="str">
        <f t="shared" si="1"/>
        <v/>
      </c>
      <c r="O14" s="51"/>
      <c r="P14" s="46" t="str">
        <f t="shared" si="2"/>
        <v/>
      </c>
      <c r="Q14" s="51"/>
      <c r="R14" s="51"/>
      <c r="S14" s="52"/>
      <c r="T14" s="52"/>
      <c r="U14" s="51"/>
      <c r="V14" s="51"/>
      <c r="W14" s="51"/>
      <c r="X14" s="51"/>
      <c r="Y14" s="51"/>
      <c r="Z14" s="51"/>
      <c r="AA14" s="53"/>
      <c r="AB14" s="53"/>
      <c r="AM14" s="36"/>
      <c r="AN14" s="36"/>
      <c r="AO14" s="44"/>
      <c r="AP14" s="59"/>
      <c r="AQ14" s="60"/>
      <c r="AR14" s="57"/>
      <c r="AS14" s="57"/>
      <c r="AT14" s="57"/>
      <c r="AU14" s="57"/>
      <c r="AV14" s="57"/>
      <c r="AW14" s="44"/>
      <c r="AX14" s="44"/>
    </row>
    <row r="15" spans="1:50" ht="38.25" x14ac:dyDescent="0.2">
      <c r="A15" s="45" t="str">
        <f>'[3]2 CONTEXTO E IDENTIFICACIÓN'!A15</f>
        <v>R7</v>
      </c>
      <c r="B15" s="46" t="str">
        <f>+'[3]2 CONTEXTO E IDENTIFICACIÓN'!F15</f>
        <v xml:space="preserve">  </v>
      </c>
      <c r="C15" s="47" t="str">
        <f>+'[3]3 PROBABIL E IMPACTO INHERENTE'!E15</f>
        <v/>
      </c>
      <c r="D15" s="47" t="str">
        <f>+'[3]3 PROBABIL E IMPACTO INHERENTE'!M15</f>
        <v/>
      </c>
      <c r="E15" s="48" t="str">
        <f>+'[3]4 MAPA CALOR INHERENTE'!C15</f>
        <v/>
      </c>
      <c r="F15" s="48" t="str">
        <f>+'[3]4 MAPA CALOR INHERENTE'!D15</f>
        <v/>
      </c>
      <c r="G15" s="46" t="str">
        <f>+'[3]4 MAPA CALOR INHERENTE'!E15</f>
        <v/>
      </c>
      <c r="H15" s="49" t="str">
        <f>+'[3]5 VALORACIÓN DEL CONTROL'!S35</f>
        <v/>
      </c>
      <c r="I15" s="50" t="str">
        <f>+'[3]5 VALORACIÓN DEL CONTROL'!T35</f>
        <v/>
      </c>
      <c r="J15" s="48" t="str">
        <f t="shared" si="3"/>
        <v/>
      </c>
      <c r="K15" s="48" t="str">
        <f t="shared" si="4"/>
        <v/>
      </c>
      <c r="L15" s="46" t="str">
        <f t="shared" si="5"/>
        <v/>
      </c>
      <c r="M15" s="46" t="str">
        <f t="shared" si="0"/>
        <v/>
      </c>
      <c r="N15" s="46" t="str">
        <f t="shared" si="1"/>
        <v/>
      </c>
      <c r="O15" s="51"/>
      <c r="P15" s="46" t="str">
        <f t="shared" si="2"/>
        <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25.5" x14ac:dyDescent="0.2">
      <c r="A16" s="45" t="str">
        <f>'[3]2 CONTEXTO E IDENTIFICACIÓN'!A16</f>
        <v>R8</v>
      </c>
      <c r="B16" s="46" t="str">
        <f>+'[3]2 CONTEXTO E IDENTIFICACIÓN'!F16</f>
        <v xml:space="preserve">  </v>
      </c>
      <c r="C16" s="47" t="str">
        <f>+'[3]3 PROBABIL E IMPACTO INHERENTE'!E16</f>
        <v/>
      </c>
      <c r="D16" s="47" t="str">
        <f>+'[3]3 PROBABIL E IMPACTO INHERENTE'!M16</f>
        <v/>
      </c>
      <c r="E16" s="48" t="str">
        <f>+'[3]4 MAPA CALOR INHERENTE'!C16</f>
        <v/>
      </c>
      <c r="F16" s="48" t="str">
        <f>+'[3]4 MAPA CALOR INHERENTE'!D16</f>
        <v/>
      </c>
      <c r="G16" s="46" t="str">
        <f>+'[3]4 MAPA CALOR INHERENTE'!E16</f>
        <v/>
      </c>
      <c r="H16" s="49" t="str">
        <f>+'[3]5 VALORACIÓN DEL CONTROL'!S39</f>
        <v/>
      </c>
      <c r="I16" s="50" t="str">
        <f>+'[3]5 VALORACIÓN DEL CONTROL'!T39</f>
        <v/>
      </c>
      <c r="J16" s="48" t="str">
        <f t="shared" si="3"/>
        <v/>
      </c>
      <c r="K16" s="48" t="str">
        <f t="shared" si="4"/>
        <v/>
      </c>
      <c r="L16" s="46" t="str">
        <f t="shared" si="5"/>
        <v/>
      </c>
      <c r="M16" s="46" t="str">
        <f t="shared" si="0"/>
        <v/>
      </c>
      <c r="N16" s="46" t="str">
        <f t="shared" si="1"/>
        <v/>
      </c>
      <c r="O16" s="51"/>
      <c r="P16" s="46" t="str">
        <f t="shared" si="2"/>
        <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tr">
        <f>'[3]2 CONTEXTO E IDENTIFICACIÓN'!A17</f>
        <v>R9</v>
      </c>
      <c r="B17" s="46" t="str">
        <f>+'[3]2 CONTEXTO E IDENTIFICACIÓN'!F17</f>
        <v xml:space="preserve">  </v>
      </c>
      <c r="C17" s="47" t="str">
        <f>+'[3]3 PROBABIL E IMPACTO INHERENTE'!E17</f>
        <v/>
      </c>
      <c r="D17" s="47" t="str">
        <f>+'[3]3 PROBABIL E IMPACTO INHERENTE'!M17</f>
        <v/>
      </c>
      <c r="E17" s="48" t="str">
        <f>+'[3]4 MAPA CALOR INHERENTE'!C17</f>
        <v/>
      </c>
      <c r="F17" s="48" t="str">
        <f>+'[3]4 MAPA CALOR INHERENTE'!D17</f>
        <v/>
      </c>
      <c r="G17" s="46" t="str">
        <f>+'[3]4 MAPA CALOR INHERENTE'!E17</f>
        <v/>
      </c>
      <c r="H17" s="49" t="str">
        <f>+'[3]5 VALORACIÓN DEL CONTROL'!S43</f>
        <v/>
      </c>
      <c r="I17" s="50" t="str">
        <f>+'[3]5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tr">
        <f>'[3]2 CONTEXTO E IDENTIFICACIÓN'!A18</f>
        <v>R10</v>
      </c>
      <c r="B18" s="46" t="str">
        <f>+'[3]2 CONTEXTO E IDENTIFICACIÓN'!F18</f>
        <v xml:space="preserve">  </v>
      </c>
      <c r="C18" s="47" t="str">
        <f>+'[3]3 PROBABIL E IMPACTO INHERENTE'!E18</f>
        <v/>
      </c>
      <c r="D18" s="47" t="str">
        <f>+'[3]3 PROBABIL E IMPACTO INHERENTE'!M18</f>
        <v/>
      </c>
      <c r="E18" s="48" t="str">
        <f>+'[3]4 MAPA CALOR INHERENTE'!C18</f>
        <v/>
      </c>
      <c r="F18" s="48" t="str">
        <f>+'[3]4 MAPA CALOR INHERENTE'!D18</f>
        <v/>
      </c>
      <c r="G18" s="46" t="str">
        <f>+'[3]4 MAPA CALOR INHERENTE'!E18</f>
        <v/>
      </c>
      <c r="H18" s="49" t="str">
        <f>+'[3]5 VALORACIÓN DEL CONTROL'!S47</f>
        <v/>
      </c>
      <c r="I18" s="50" t="str">
        <f>+'[3]5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tr">
        <f>'[3]2 CONTEXTO E IDENTIFICACIÓN'!A19</f>
        <v>R11</v>
      </c>
      <c r="B19" s="46" t="str">
        <f>+'[3]2 CONTEXTO E IDENTIFICACIÓN'!F19</f>
        <v xml:space="preserve">  </v>
      </c>
      <c r="C19" s="47" t="str">
        <f>+'[3]3 PROBABIL E IMPACTO INHERENTE'!E19</f>
        <v/>
      </c>
      <c r="D19" s="47" t="str">
        <f>+'[3]3 PROBABIL E IMPACTO INHERENTE'!M19</f>
        <v/>
      </c>
      <c r="E19" s="48" t="str">
        <f>+'[3]4 MAPA CALOR INHERENTE'!C19</f>
        <v/>
      </c>
      <c r="F19" s="48" t="str">
        <f>+'[3]4 MAPA CALOR INHERENTE'!D19</f>
        <v/>
      </c>
      <c r="G19" s="46" t="str">
        <f>+'[3]4 MAPA CALOR INHERENTE'!E19</f>
        <v/>
      </c>
      <c r="H19" s="49" t="str">
        <f>+'[3]5 VALORACIÓN DEL CONTROL'!S51</f>
        <v/>
      </c>
      <c r="I19" s="50" t="str">
        <f>+'[3]5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tr">
        <f>'[3]2 CONTEXTO E IDENTIFICACIÓN'!A20</f>
        <v>R12</v>
      </c>
      <c r="B20" s="46" t="str">
        <f>+'[3]2 CONTEXTO E IDENTIFICACIÓN'!F20</f>
        <v xml:space="preserve">  </v>
      </c>
      <c r="C20" s="47" t="str">
        <f>+'[3]3 PROBABIL E IMPACTO INHERENTE'!E20</f>
        <v/>
      </c>
      <c r="D20" s="47" t="str">
        <f>+'[3]3 PROBABIL E IMPACTO INHERENTE'!M20</f>
        <v/>
      </c>
      <c r="E20" s="48" t="str">
        <f>+'[3]4 MAPA CALOR INHERENTE'!C20</f>
        <v/>
      </c>
      <c r="F20" s="48" t="str">
        <f>+'[3]4 MAPA CALOR INHERENTE'!D20</f>
        <v/>
      </c>
      <c r="G20" s="46" t="str">
        <f>+'[3]4 MAPA CALOR INHERENTE'!E20</f>
        <v/>
      </c>
      <c r="H20" s="49" t="str">
        <f>+'[3]5 VALORACIÓN DEL CONTROL'!S55</f>
        <v/>
      </c>
      <c r="I20" s="50" t="str">
        <f>+'[3]5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tr">
        <f>'[3]2 CONTEXTO E IDENTIFICACIÓN'!A21</f>
        <v>R13</v>
      </c>
      <c r="B21" s="46" t="str">
        <f>+'[3]2 CONTEXTO E IDENTIFICACIÓN'!F21</f>
        <v xml:space="preserve">  </v>
      </c>
      <c r="C21" s="47" t="str">
        <f>+'[3]3 PROBABIL E IMPACTO INHERENTE'!E21</f>
        <v/>
      </c>
      <c r="D21" s="47" t="str">
        <f>+'[3]3 PROBABIL E IMPACTO INHERENTE'!M21</f>
        <v/>
      </c>
      <c r="E21" s="48" t="str">
        <f>+'[3]4 MAPA CALOR INHERENTE'!C21</f>
        <v/>
      </c>
      <c r="F21" s="48" t="str">
        <f>+'[3]4 MAPA CALOR INHERENTE'!D21</f>
        <v/>
      </c>
      <c r="G21" s="46" t="str">
        <f>+'[3]4 MAPA CALOR INHERENTE'!E21</f>
        <v/>
      </c>
      <c r="H21" s="49" t="str">
        <f>+'[3]5 VALORACIÓN DEL CONTROL'!S59</f>
        <v/>
      </c>
      <c r="I21" s="50" t="str">
        <f>+'[3]5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tr">
        <f>'[3]2 CONTEXTO E IDENTIFICACIÓN'!A22</f>
        <v>R14</v>
      </c>
      <c r="B22" s="46" t="str">
        <f>+'[3]2 CONTEXTO E IDENTIFICACIÓN'!F22</f>
        <v xml:space="preserve">  </v>
      </c>
      <c r="C22" s="47" t="str">
        <f>+'[3]3 PROBABIL E IMPACTO INHERENTE'!E22</f>
        <v/>
      </c>
      <c r="D22" s="47" t="str">
        <f>+'[3]3 PROBABIL E IMPACTO INHERENTE'!M22</f>
        <v/>
      </c>
      <c r="E22" s="48" t="str">
        <f>+'[3]4 MAPA CALOR INHERENTE'!C22</f>
        <v/>
      </c>
      <c r="F22" s="48" t="str">
        <f>+'[3]4 MAPA CALOR INHERENTE'!D22</f>
        <v/>
      </c>
      <c r="G22" s="46" t="str">
        <f>+'[3]4 MAPA CALOR INHERENTE'!E22</f>
        <v/>
      </c>
      <c r="H22" s="49" t="str">
        <f>+'[3]5 VALORACIÓN DEL CONTROL'!S63</f>
        <v/>
      </c>
      <c r="I22" s="50" t="str">
        <f>+'[3]5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tr">
        <f>'[3]2 CONTEXTO E IDENTIFICACIÓN'!A23</f>
        <v>R15</v>
      </c>
      <c r="B23" s="46" t="str">
        <f>+'[3]2 CONTEXTO E IDENTIFICACIÓN'!F23</f>
        <v xml:space="preserve">  </v>
      </c>
      <c r="C23" s="47" t="str">
        <f>+'[3]3 PROBABIL E IMPACTO INHERENTE'!E23</f>
        <v/>
      </c>
      <c r="D23" s="47" t="str">
        <f>+'[3]3 PROBABIL E IMPACTO INHERENTE'!M23</f>
        <v/>
      </c>
      <c r="E23" s="48" t="str">
        <f>+'[3]4 MAPA CALOR INHERENTE'!C23</f>
        <v/>
      </c>
      <c r="F23" s="48" t="str">
        <f>+'[3]4 MAPA CALOR INHERENTE'!D23</f>
        <v/>
      </c>
      <c r="G23" s="46" t="str">
        <f>+'[3]4 MAPA CALOR INHERENTE'!E23</f>
        <v/>
      </c>
      <c r="H23" s="49" t="str">
        <f>+'[3]5 VALORACIÓN DEL CONTROL'!S67</f>
        <v/>
      </c>
      <c r="I23" s="50" t="str">
        <f>+'[3]5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tr">
        <f>'[3]2 CONTEXTO E IDENTIFICACIÓN'!A24</f>
        <v>R16</v>
      </c>
      <c r="B24" s="46" t="str">
        <f>+'[3]2 CONTEXTO E IDENTIFICACIÓN'!F24</f>
        <v xml:space="preserve">  </v>
      </c>
      <c r="C24" s="47" t="str">
        <f>+'[3]3 PROBABIL E IMPACTO INHERENTE'!E24</f>
        <v/>
      </c>
      <c r="D24" s="47" t="str">
        <f>+'[3]3 PROBABIL E IMPACTO INHERENTE'!M24</f>
        <v/>
      </c>
      <c r="E24" s="48" t="str">
        <f>+'[3]4 MAPA CALOR INHERENTE'!C24</f>
        <v/>
      </c>
      <c r="F24" s="48" t="str">
        <f>+'[3]4 MAPA CALOR INHERENTE'!D24</f>
        <v/>
      </c>
      <c r="G24" s="46" t="str">
        <f>+'[3]4 MAPA CALOR INHERENTE'!E24</f>
        <v/>
      </c>
      <c r="H24" s="49" t="str">
        <f>+'[3]5 VALORACIÓN DEL CONTROL'!S71</f>
        <v/>
      </c>
      <c r="I24" s="50" t="str">
        <f>+'[3]5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tr">
        <f>'[3]2 CONTEXTO E IDENTIFICACIÓN'!A25</f>
        <v>R17</v>
      </c>
      <c r="B25" s="46" t="str">
        <f>+'[3]2 CONTEXTO E IDENTIFICACIÓN'!F25</f>
        <v xml:space="preserve">  </v>
      </c>
      <c r="C25" s="47" t="str">
        <f>+'[3]3 PROBABIL E IMPACTO INHERENTE'!E25</f>
        <v/>
      </c>
      <c r="D25" s="47" t="str">
        <f>+'[3]3 PROBABIL E IMPACTO INHERENTE'!M25</f>
        <v/>
      </c>
      <c r="E25" s="48" t="str">
        <f>+'[3]4 MAPA CALOR INHERENTE'!C25</f>
        <v/>
      </c>
      <c r="F25" s="48" t="str">
        <f>+'[3]4 MAPA CALOR INHERENTE'!D25</f>
        <v/>
      </c>
      <c r="G25" s="46" t="str">
        <f>+'[3]4 MAPA CALOR INHERENTE'!E25</f>
        <v/>
      </c>
      <c r="H25" s="49" t="str">
        <f>+'[3]5 VALORACIÓN DEL CONTROL'!S75</f>
        <v/>
      </c>
      <c r="I25" s="50" t="str">
        <f>+'[3]5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'[3]2 CONTEXTO E IDENTIFICACIÓN'!A26</f>
        <v>R18</v>
      </c>
      <c r="B26" s="46" t="str">
        <f>+'[3]2 CONTEXTO E IDENTIFICACIÓN'!F26</f>
        <v xml:space="preserve">  </v>
      </c>
      <c r="C26" s="47" t="str">
        <f>+'[3]3 PROBABIL E IMPACTO INHERENTE'!E26</f>
        <v/>
      </c>
      <c r="D26" s="47" t="str">
        <f>+'[3]3 PROBABIL E IMPACTO INHERENTE'!M26</f>
        <v/>
      </c>
      <c r="E26" s="48" t="str">
        <f>+'[3]4 MAPA CALOR INHERENTE'!C26</f>
        <v/>
      </c>
      <c r="F26" s="48" t="str">
        <f>+'[3]4 MAPA CALOR INHERENTE'!D26</f>
        <v/>
      </c>
      <c r="G26" s="46" t="str">
        <f>+'[3]4 MAPA CALOR INHERENTE'!E26</f>
        <v/>
      </c>
      <c r="H26" s="49" t="str">
        <f>+'[3]5 VALORACIÓN DEL CONTROL'!S79</f>
        <v/>
      </c>
      <c r="I26" s="50" t="str">
        <f>+'[3]5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'[3]2 CONTEXTO E IDENTIFICACIÓN'!A27</f>
        <v>R19</v>
      </c>
      <c r="B27" s="46" t="str">
        <f>+'[3]2 CONTEXTO E IDENTIFICACIÓN'!F27</f>
        <v xml:space="preserve">  </v>
      </c>
      <c r="C27" s="47" t="str">
        <f>+'[3]3 PROBABIL E IMPACTO INHERENTE'!E27</f>
        <v/>
      </c>
      <c r="D27" s="47" t="str">
        <f>+'[3]3 PROBABIL E IMPACTO INHERENTE'!M27</f>
        <v/>
      </c>
      <c r="E27" s="48" t="str">
        <f>+'[3]4 MAPA CALOR INHERENTE'!C27</f>
        <v/>
      </c>
      <c r="F27" s="48" t="str">
        <f>+'[3]4 MAPA CALOR INHERENTE'!D27</f>
        <v/>
      </c>
      <c r="G27" s="46" t="str">
        <f>+'[3]4 MAPA CALOR INHERENTE'!E27</f>
        <v/>
      </c>
      <c r="H27" s="49" t="str">
        <f>+'[3]5 VALORACIÓN DEL CONTROL'!S83</f>
        <v/>
      </c>
      <c r="I27" s="50" t="str">
        <f>+'[3]5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'[3]2 CONTEXTO E IDENTIFICACIÓN'!A28</f>
        <v>R20</v>
      </c>
      <c r="B28" s="46" t="str">
        <f>+'[3]2 CONTEXTO E IDENTIFICACIÓN'!F28</f>
        <v xml:space="preserve">  </v>
      </c>
      <c r="C28" s="47" t="str">
        <f>+'[3]3 PROBABIL E IMPACTO INHERENTE'!E28</f>
        <v/>
      </c>
      <c r="D28" s="47" t="str">
        <f>+'[3]3 PROBABIL E IMPACTO INHERENTE'!M28</f>
        <v/>
      </c>
      <c r="E28" s="48" t="str">
        <f>+'[3]4 MAPA CALOR INHERENTE'!C28</f>
        <v/>
      </c>
      <c r="F28" s="48" t="str">
        <f>+'[3]4 MAPA CALOR INHERENTE'!D28</f>
        <v/>
      </c>
      <c r="G28" s="46" t="str">
        <f>+'[3]4 MAPA CALOR INHERENTE'!E28</f>
        <v/>
      </c>
      <c r="H28" s="49" t="str">
        <f>+'[3]5 VALORACIÓN DEL CONTROL'!S87</f>
        <v/>
      </c>
      <c r="I28" s="50" t="str">
        <f>+'[3]5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27" priority="6" operator="equal">
      <formula>$AE$13</formula>
    </cfRule>
    <cfRule type="cellIs" dxfId="26" priority="7" operator="equal">
      <formula>$AE$12</formula>
    </cfRule>
    <cfRule type="cellIs" dxfId="25" priority="8" operator="equal">
      <formula>$AE$11</formula>
    </cfRule>
    <cfRule type="cellIs" dxfId="24" priority="9" operator="equal">
      <formula>$AE$10</formula>
    </cfRule>
    <cfRule type="cellIs" dxfId="23" priority="10" operator="equal">
      <formula>$AE$9</formula>
    </cfRule>
  </conditionalFormatting>
  <conditionalFormatting sqref="F9:F28">
    <cfRule type="cellIs" dxfId="22" priority="1" operator="equal">
      <formula>$AF$8</formula>
    </cfRule>
    <cfRule type="cellIs" dxfId="21" priority="2" operator="equal">
      <formula>$AG$8</formula>
    </cfRule>
    <cfRule type="cellIs" dxfId="20" priority="3" operator="equal">
      <formula>$AH$8</formula>
    </cfRule>
    <cfRule type="cellIs" dxfId="19" priority="4" operator="equal">
      <formula>$AI$8</formula>
    </cfRule>
    <cfRule type="cellIs" dxfId="18" priority="5" operator="equal">
      <formula>$AJ$8</formula>
    </cfRule>
  </conditionalFormatting>
  <conditionalFormatting sqref="G9:G28">
    <cfRule type="cellIs" dxfId="17" priority="11" operator="equal">
      <formula>$AF$16</formula>
    </cfRule>
    <cfRule type="cellIs" dxfId="16" priority="12" operator="equal">
      <formula>$AF$17</formula>
    </cfRule>
    <cfRule type="cellIs" dxfId="15" priority="13" operator="equal">
      <formula>$AF$18</formula>
    </cfRule>
    <cfRule type="cellIs" dxfId="14" priority="14" operator="equal">
      <formula>$AF$19</formula>
    </cfRule>
  </conditionalFormatting>
  <conditionalFormatting sqref="I9:J28">
    <cfRule type="cellIs" dxfId="13" priority="15" operator="equal">
      <formula>$AE$13</formula>
    </cfRule>
    <cfRule type="cellIs" dxfId="12" priority="16" operator="equal">
      <formula>$AE$12</formula>
    </cfRule>
    <cfRule type="cellIs" dxfId="11" priority="17" operator="equal">
      <formula>$AE$11</formula>
    </cfRule>
    <cfRule type="cellIs" dxfId="10" priority="18" operator="equal">
      <formula>$AE$10</formula>
    </cfRule>
    <cfRule type="cellIs" dxfId="9" priority="19" operator="equal">
      <formula>$AE$9</formula>
    </cfRule>
  </conditionalFormatting>
  <conditionalFormatting sqref="K9:K28">
    <cfRule type="cellIs" dxfId="8" priority="20" operator="equal">
      <formula>$AF$8</formula>
    </cfRule>
    <cfRule type="cellIs" dxfId="7" priority="21" operator="equal">
      <formula>$AG$8</formula>
    </cfRule>
    <cfRule type="cellIs" dxfId="6" priority="22" operator="equal">
      <formula>$AH$8</formula>
    </cfRule>
    <cfRule type="cellIs" dxfId="5" priority="23" operator="equal">
      <formula>$AI$8</formula>
    </cfRule>
    <cfRule type="cellIs" dxfId="4" priority="24" operator="equal">
      <formula>$AJ$8</formula>
    </cfRule>
  </conditionalFormatting>
  <conditionalFormatting sqref="L9:L28">
    <cfRule type="cellIs" dxfId="3" priority="25" operator="equal">
      <formula>$AF$16</formula>
    </cfRule>
    <cfRule type="cellIs" dxfId="2" priority="26" operator="equal">
      <formula>$AF$17</formula>
    </cfRule>
    <cfRule type="cellIs" dxfId="1" priority="27" operator="equal">
      <formula>$AF$18</formula>
    </cfRule>
    <cfRule type="cellIs" dxfId="0" priority="28" operator="equal">
      <formula>$AF$19</formula>
    </cfRule>
  </conditionalFormatting>
  <dataValidations count="4">
    <dataValidation type="list" allowBlank="1" showInputMessage="1" showErrorMessage="1" sqref="O9:O28" xr:uid="{28C20112-653A-445D-A794-821B4EF02DD8}">
      <formula1>INDIRECT($N9)</formula1>
    </dataValidation>
    <dataValidation allowBlank="1" showInputMessage="1" showErrorMessage="1" prompt="Es la materialización del riesgo y las consecuencias de su aparición. Su escala es: 5 bajo impacto, 10 medio, 20 alto impacto._x000a_" sqref="JP8:JV8" xr:uid="{5D431AE9-509D-4B30-AD26-7EC1F245353F}"/>
    <dataValidation allowBlank="1" showInputMessage="1" showErrorMessage="1" prompt="La probabilidad se encuentra determinada por una escala de 1 a 3, siendo 1 la menor probabilidad de ocurrencia del riesgo y 3 la mayor probabilidad de  ocurrencia." sqref="JO8" xr:uid="{5AD5E005-4EA2-4AE7-9BF2-279DB7BB64A7}"/>
    <dataValidation type="list" allowBlank="1" showInputMessage="1" showErrorMessage="1" sqref="JP9:JV16" xr:uid="{C9FE0A1D-17FA-4F9F-B6E6-09ADD868133E}">
      <formula1>#REF!</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8F98-BCCE-46A4-BBD1-2E884488B2A8}">
  <dimension ref="A1:AX35"/>
  <sheetViews>
    <sheetView zoomScale="70" zoomScaleNormal="70" workbookViewId="0">
      <selection activeCell="A9" sqref="A9"/>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11"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84" customFormat="1" ht="25.5" x14ac:dyDescent="0.2">
      <c r="A1" s="183"/>
      <c r="B1" s="185" t="s">
        <v>91</v>
      </c>
      <c r="C1" s="1" t="s">
        <v>92</v>
      </c>
      <c r="D1" s="2">
        <v>1</v>
      </c>
      <c r="E1" s="82"/>
      <c r="F1" s="83" t="s">
        <v>93</v>
      </c>
      <c r="G1" s="5" t="s">
        <v>94</v>
      </c>
      <c r="H1" s="6"/>
      <c r="I1" s="6"/>
      <c r="U1" s="85"/>
      <c r="V1" s="85"/>
      <c r="AR1" s="86"/>
      <c r="AS1" s="86"/>
      <c r="AT1" s="86"/>
      <c r="AU1" s="86"/>
      <c r="AV1" s="86"/>
    </row>
    <row r="2" spans="1:50" s="84" customFormat="1" ht="38.25" x14ac:dyDescent="0.2">
      <c r="A2" s="184"/>
      <c r="B2" s="186"/>
      <c r="C2" s="1" t="s">
        <v>95</v>
      </c>
      <c r="D2" s="2" t="s">
        <v>96</v>
      </c>
      <c r="E2" s="82"/>
      <c r="F2" s="10" t="s">
        <v>97</v>
      </c>
      <c r="G2" s="11" t="s">
        <v>98</v>
      </c>
      <c r="H2" s="12" t="s">
        <v>0</v>
      </c>
      <c r="I2" s="13" t="s">
        <v>99</v>
      </c>
      <c r="J2" s="82"/>
      <c r="K2" s="82"/>
      <c r="L2" s="14"/>
      <c r="N2" s="14"/>
      <c r="O2" s="14"/>
      <c r="P2" s="14"/>
      <c r="Q2" s="14"/>
      <c r="R2" s="14"/>
      <c r="S2" s="15"/>
      <c r="T2" s="15"/>
      <c r="U2" s="14"/>
      <c r="V2" s="14"/>
      <c r="W2" s="14"/>
      <c r="X2" s="14"/>
      <c r="Y2" s="14"/>
      <c r="Z2" s="14"/>
      <c r="AA2" s="14"/>
      <c r="AB2" s="14"/>
      <c r="AR2" s="86"/>
      <c r="AS2" s="86"/>
      <c r="AT2" s="86"/>
      <c r="AU2" s="86"/>
      <c r="AV2" s="86"/>
    </row>
    <row r="3" spans="1:50" s="84" customFormat="1" x14ac:dyDescent="0.2">
      <c r="A3" s="87"/>
      <c r="B3" s="14"/>
      <c r="C3" s="17"/>
      <c r="D3" s="17"/>
      <c r="E3" s="82"/>
      <c r="F3" s="82"/>
      <c r="G3" s="14"/>
      <c r="J3" s="82"/>
      <c r="K3" s="82"/>
      <c r="L3" s="14"/>
      <c r="N3" s="14"/>
      <c r="O3" s="14"/>
      <c r="P3" s="14"/>
      <c r="Q3" s="14"/>
      <c r="R3" s="14"/>
      <c r="S3" s="15"/>
      <c r="T3" s="15"/>
      <c r="U3" s="14"/>
      <c r="V3" s="14"/>
      <c r="W3" s="14"/>
      <c r="X3" s="14"/>
      <c r="Y3" s="14"/>
      <c r="Z3" s="14"/>
      <c r="AA3" s="14"/>
      <c r="AB3" s="14"/>
      <c r="AR3" s="86"/>
      <c r="AS3" s="86"/>
      <c r="AT3" s="86"/>
      <c r="AU3" s="86"/>
      <c r="AV3" s="86"/>
    </row>
    <row r="4" spans="1:50" s="84" customFormat="1" ht="15.75" thickBot="1" x14ac:dyDescent="0.25">
      <c r="A4" s="18" t="s">
        <v>1</v>
      </c>
      <c r="B4" s="187" t="s">
        <v>99</v>
      </c>
      <c r="C4" s="188"/>
      <c r="D4" s="189"/>
      <c r="E4" s="88"/>
      <c r="F4" s="88"/>
      <c r="G4" s="88"/>
      <c r="H4" s="88"/>
      <c r="I4" s="88"/>
      <c r="J4" s="88"/>
      <c r="K4" s="20"/>
      <c r="S4" s="85"/>
      <c r="T4" s="85"/>
      <c r="AR4" s="86"/>
      <c r="AS4" s="86"/>
      <c r="AT4" s="86"/>
      <c r="AU4" s="86"/>
      <c r="AV4" s="86"/>
    </row>
    <row r="5" spans="1:50" s="84" customFormat="1" ht="30" x14ac:dyDescent="0.2">
      <c r="A5" s="18" t="s">
        <v>2</v>
      </c>
      <c r="B5" s="187" t="s">
        <v>100</v>
      </c>
      <c r="C5" s="188"/>
      <c r="D5" s="189"/>
      <c r="E5" s="21"/>
      <c r="F5" s="20"/>
      <c r="H5" s="14"/>
      <c r="I5" s="14"/>
      <c r="J5" s="21"/>
      <c r="K5" s="20"/>
      <c r="S5" s="85"/>
      <c r="T5" s="85"/>
      <c r="AD5" s="89"/>
      <c r="AE5" s="90"/>
      <c r="AF5" s="190" t="s">
        <v>3</v>
      </c>
      <c r="AG5" s="191"/>
      <c r="AH5" s="191"/>
      <c r="AI5" s="191"/>
      <c r="AJ5" s="192"/>
      <c r="AR5" s="86"/>
      <c r="AS5" s="86"/>
      <c r="AT5" s="86"/>
      <c r="AU5" s="86"/>
      <c r="AV5" s="86"/>
    </row>
    <row r="6" spans="1:50" s="84" customFormat="1" ht="5.45" customHeight="1" x14ac:dyDescent="0.2">
      <c r="A6" s="24"/>
      <c r="B6" s="91"/>
      <c r="C6" s="91"/>
      <c r="D6" s="14"/>
      <c r="E6" s="21"/>
      <c r="F6" s="20"/>
      <c r="H6" s="14"/>
      <c r="I6" s="14"/>
      <c r="J6" s="21"/>
      <c r="K6" s="20"/>
      <c r="S6" s="85"/>
      <c r="T6" s="85"/>
      <c r="AD6" s="92"/>
      <c r="AF6" s="27"/>
      <c r="AG6" s="28"/>
      <c r="AH6" s="28"/>
      <c r="AI6" s="28"/>
      <c r="AJ6" s="29"/>
      <c r="AR6" s="86"/>
      <c r="AS6" s="86"/>
      <c r="AT6" s="86"/>
      <c r="AU6" s="86"/>
      <c r="AV6" s="86"/>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93"/>
      <c r="AP8" s="93"/>
      <c r="AQ8" s="93"/>
      <c r="AR8" s="93"/>
      <c r="AS8" s="93"/>
      <c r="AT8" s="93"/>
      <c r="AU8" s="93"/>
      <c r="AV8" s="93"/>
      <c r="AW8" s="93"/>
      <c r="AX8" s="93"/>
    </row>
    <row r="9" spans="1:50" ht="242.25" x14ac:dyDescent="0.2">
      <c r="A9" s="45" t="s">
        <v>101</v>
      </c>
      <c r="B9" s="46" t="s">
        <v>102</v>
      </c>
      <c r="C9" s="47">
        <v>0.6</v>
      </c>
      <c r="D9" s="47">
        <v>0.4</v>
      </c>
      <c r="E9" s="94" t="s">
        <v>52</v>
      </c>
      <c r="F9" s="94" t="s">
        <v>32</v>
      </c>
      <c r="G9" s="46" t="s">
        <v>33</v>
      </c>
      <c r="H9" s="49">
        <v>0.36</v>
      </c>
      <c r="I9" s="95">
        <v>0.4</v>
      </c>
      <c r="J9" s="94" t="s">
        <v>54</v>
      </c>
      <c r="K9" s="94" t="s">
        <v>32</v>
      </c>
      <c r="L9" s="46" t="s">
        <v>33</v>
      </c>
      <c r="M9" s="46" t="s">
        <v>73</v>
      </c>
      <c r="N9" s="46" t="s">
        <v>69</v>
      </c>
      <c r="O9" s="96" t="s">
        <v>36</v>
      </c>
      <c r="P9" s="46" t="s">
        <v>36</v>
      </c>
      <c r="Q9" s="96" t="s">
        <v>37</v>
      </c>
      <c r="R9" s="96" t="s">
        <v>38</v>
      </c>
      <c r="S9" s="97" t="s">
        <v>39</v>
      </c>
      <c r="T9" s="97" t="s">
        <v>40</v>
      </c>
      <c r="U9" s="96" t="s">
        <v>41</v>
      </c>
      <c r="V9" s="96" t="s">
        <v>42</v>
      </c>
      <c r="W9" s="97">
        <v>46022</v>
      </c>
      <c r="X9" s="96"/>
      <c r="Y9" s="96"/>
      <c r="Z9" s="96" t="s">
        <v>43</v>
      </c>
      <c r="AA9" s="53"/>
      <c r="AB9" s="53"/>
      <c r="AC9" s="180" t="s">
        <v>44</v>
      </c>
      <c r="AD9" s="54">
        <v>1</v>
      </c>
      <c r="AE9" s="42" t="s">
        <v>45</v>
      </c>
      <c r="AF9" s="98" t="s">
        <v>46</v>
      </c>
      <c r="AG9" s="98" t="s">
        <v>46</v>
      </c>
      <c r="AH9" s="98" t="s">
        <v>46</v>
      </c>
      <c r="AI9" s="98" t="s">
        <v>46</v>
      </c>
      <c r="AJ9" s="99" t="s">
        <v>47</v>
      </c>
      <c r="AM9" s="36"/>
      <c r="AN9" s="36"/>
      <c r="AO9" s="93"/>
      <c r="AP9" s="93"/>
      <c r="AQ9" s="93"/>
      <c r="AR9" s="100"/>
      <c r="AS9" s="100"/>
      <c r="AT9" s="100"/>
      <c r="AU9" s="100"/>
      <c r="AV9" s="100"/>
      <c r="AW9" s="93"/>
      <c r="AX9" s="93"/>
    </row>
    <row r="10" spans="1:50" ht="204" x14ac:dyDescent="0.2">
      <c r="A10" s="45" t="s">
        <v>103</v>
      </c>
      <c r="B10" s="46" t="s">
        <v>104</v>
      </c>
      <c r="C10" s="47">
        <v>0.6</v>
      </c>
      <c r="D10" s="47">
        <v>0.4</v>
      </c>
      <c r="E10" s="94" t="s">
        <v>52</v>
      </c>
      <c r="F10" s="94" t="s">
        <v>32</v>
      </c>
      <c r="G10" s="46" t="s">
        <v>33</v>
      </c>
      <c r="H10" s="49">
        <v>0.216</v>
      </c>
      <c r="I10" s="95">
        <v>0.4</v>
      </c>
      <c r="J10" s="94" t="s">
        <v>54</v>
      </c>
      <c r="K10" s="94" t="s">
        <v>32</v>
      </c>
      <c r="L10" s="46" t="s">
        <v>33</v>
      </c>
      <c r="M10" s="46" t="s">
        <v>73</v>
      </c>
      <c r="N10" s="46" t="s">
        <v>69</v>
      </c>
      <c r="O10" s="96" t="s">
        <v>36</v>
      </c>
      <c r="P10" s="46" t="s">
        <v>36</v>
      </c>
      <c r="Q10" s="96" t="s">
        <v>48</v>
      </c>
      <c r="R10" s="96" t="s">
        <v>38</v>
      </c>
      <c r="S10" s="97" t="s">
        <v>39</v>
      </c>
      <c r="T10" s="97" t="s">
        <v>40</v>
      </c>
      <c r="U10" s="96" t="s">
        <v>41</v>
      </c>
      <c r="V10" s="96" t="s">
        <v>42</v>
      </c>
      <c r="W10" s="97">
        <v>46022</v>
      </c>
      <c r="X10" s="96"/>
      <c r="Y10" s="96"/>
      <c r="Z10" s="96" t="s">
        <v>43</v>
      </c>
      <c r="AA10" s="53"/>
      <c r="AB10" s="53"/>
      <c r="AC10" s="181"/>
      <c r="AD10" s="54">
        <v>0.8</v>
      </c>
      <c r="AE10" s="42" t="s">
        <v>49</v>
      </c>
      <c r="AF10" s="101" t="s">
        <v>33</v>
      </c>
      <c r="AG10" s="101" t="s">
        <v>33</v>
      </c>
      <c r="AH10" s="98" t="s">
        <v>46</v>
      </c>
      <c r="AI10" s="98" t="s">
        <v>46</v>
      </c>
      <c r="AJ10" s="99" t="s">
        <v>47</v>
      </c>
      <c r="AM10" s="36"/>
      <c r="AN10" s="36"/>
      <c r="AO10" s="93"/>
      <c r="AP10" s="59"/>
      <c r="AQ10" s="102"/>
      <c r="AR10" s="100"/>
      <c r="AS10" s="100"/>
      <c r="AT10" s="100"/>
      <c r="AU10" s="100"/>
      <c r="AV10" s="100"/>
      <c r="AW10" s="93"/>
      <c r="AX10" s="93"/>
    </row>
    <row r="11" spans="1:50" ht="242.25" x14ac:dyDescent="0.2">
      <c r="A11" s="45" t="s">
        <v>105</v>
      </c>
      <c r="B11" s="46" t="s">
        <v>106</v>
      </c>
      <c r="C11" s="47">
        <v>0.6</v>
      </c>
      <c r="D11" s="47">
        <v>0.4</v>
      </c>
      <c r="E11" s="94" t="s">
        <v>52</v>
      </c>
      <c r="F11" s="94" t="s">
        <v>32</v>
      </c>
      <c r="G11" s="46" t="s">
        <v>33</v>
      </c>
      <c r="H11" s="49">
        <v>0.216</v>
      </c>
      <c r="I11" s="95">
        <v>0.4</v>
      </c>
      <c r="J11" s="94" t="s">
        <v>54</v>
      </c>
      <c r="K11" s="94" t="s">
        <v>32</v>
      </c>
      <c r="L11" s="46" t="s">
        <v>33</v>
      </c>
      <c r="M11" s="46" t="s">
        <v>73</v>
      </c>
      <c r="N11" s="46" t="s">
        <v>69</v>
      </c>
      <c r="O11" s="96" t="s">
        <v>36</v>
      </c>
      <c r="P11" s="46" t="s">
        <v>36</v>
      </c>
      <c r="Q11" s="96" t="s">
        <v>50</v>
      </c>
      <c r="R11" s="96" t="s">
        <v>51</v>
      </c>
      <c r="S11" s="97" t="s">
        <v>39</v>
      </c>
      <c r="T11" s="97" t="s">
        <v>40</v>
      </c>
      <c r="U11" s="96" t="s">
        <v>41</v>
      </c>
      <c r="V11" s="96" t="s">
        <v>42</v>
      </c>
      <c r="W11" s="97">
        <v>46022</v>
      </c>
      <c r="X11" s="96"/>
      <c r="Y11" s="96"/>
      <c r="Z11" s="96" t="s">
        <v>43</v>
      </c>
      <c r="AA11" s="53"/>
      <c r="AB11" s="53"/>
      <c r="AC11" s="181"/>
      <c r="AD11" s="54">
        <v>0.6</v>
      </c>
      <c r="AE11" s="42" t="s">
        <v>52</v>
      </c>
      <c r="AF11" s="101" t="s">
        <v>33</v>
      </c>
      <c r="AG11" s="101" t="s">
        <v>33</v>
      </c>
      <c r="AH11" s="101" t="s">
        <v>33</v>
      </c>
      <c r="AI11" s="98" t="s">
        <v>46</v>
      </c>
      <c r="AJ11" s="99" t="s">
        <v>47</v>
      </c>
      <c r="AM11" s="36"/>
      <c r="AN11" s="36"/>
      <c r="AO11" s="93"/>
      <c r="AP11" s="59"/>
      <c r="AQ11" s="102"/>
      <c r="AR11" s="100"/>
      <c r="AS11" s="100"/>
      <c r="AT11" s="100"/>
      <c r="AU11" s="100"/>
      <c r="AV11" s="103"/>
      <c r="AW11" s="93"/>
      <c r="AX11" s="93"/>
    </row>
    <row r="12" spans="1:50" ht="178.5" x14ac:dyDescent="0.2">
      <c r="A12" s="45" t="s">
        <v>107</v>
      </c>
      <c r="B12" s="46" t="s">
        <v>108</v>
      </c>
      <c r="C12" s="47">
        <v>0.6</v>
      </c>
      <c r="D12" s="47">
        <v>0.4</v>
      </c>
      <c r="E12" s="94" t="s">
        <v>52</v>
      </c>
      <c r="F12" s="94" t="s">
        <v>32</v>
      </c>
      <c r="G12" s="46" t="s">
        <v>33</v>
      </c>
      <c r="H12" s="49">
        <v>0.36</v>
      </c>
      <c r="I12" s="95">
        <v>0.4</v>
      </c>
      <c r="J12" s="94" t="s">
        <v>54</v>
      </c>
      <c r="K12" s="94" t="s">
        <v>32</v>
      </c>
      <c r="L12" s="46" t="s">
        <v>33</v>
      </c>
      <c r="M12" s="46" t="s">
        <v>73</v>
      </c>
      <c r="N12" s="46" t="s">
        <v>69</v>
      </c>
      <c r="O12" s="96" t="s">
        <v>36</v>
      </c>
      <c r="P12" s="46" t="s">
        <v>36</v>
      </c>
      <c r="Q12" s="96" t="s">
        <v>53</v>
      </c>
      <c r="R12" s="96" t="s">
        <v>51</v>
      </c>
      <c r="S12" s="97" t="s">
        <v>39</v>
      </c>
      <c r="T12" s="97" t="s">
        <v>40</v>
      </c>
      <c r="U12" s="96" t="s">
        <v>41</v>
      </c>
      <c r="V12" s="96" t="s">
        <v>42</v>
      </c>
      <c r="W12" s="97">
        <v>46022</v>
      </c>
      <c r="X12" s="96"/>
      <c r="Y12" s="96"/>
      <c r="Z12" s="96" t="s">
        <v>43</v>
      </c>
      <c r="AA12" s="53"/>
      <c r="AB12" s="53"/>
      <c r="AC12" s="181"/>
      <c r="AD12" s="54">
        <v>0.4</v>
      </c>
      <c r="AE12" s="42" t="s">
        <v>54</v>
      </c>
      <c r="AF12" s="104" t="s">
        <v>55</v>
      </c>
      <c r="AG12" s="101" t="s">
        <v>33</v>
      </c>
      <c r="AH12" s="101" t="s">
        <v>33</v>
      </c>
      <c r="AI12" s="98" t="s">
        <v>46</v>
      </c>
      <c r="AJ12" s="99" t="s">
        <v>47</v>
      </c>
      <c r="AM12" s="36"/>
      <c r="AN12" s="36"/>
      <c r="AO12" s="93"/>
      <c r="AP12" s="59"/>
      <c r="AQ12" s="102"/>
      <c r="AR12" s="100"/>
      <c r="AS12" s="100"/>
      <c r="AT12" s="100"/>
      <c r="AU12" s="103"/>
      <c r="AV12" s="100"/>
      <c r="AW12" s="93"/>
      <c r="AX12" s="93"/>
    </row>
    <row r="13" spans="1:50" ht="204.75" thickBot="1" x14ac:dyDescent="0.25">
      <c r="A13" s="45" t="s">
        <v>109</v>
      </c>
      <c r="B13" s="46" t="s">
        <v>110</v>
      </c>
      <c r="C13" s="47">
        <v>0.8</v>
      </c>
      <c r="D13" s="47">
        <v>0.8</v>
      </c>
      <c r="E13" s="94" t="s">
        <v>49</v>
      </c>
      <c r="F13" s="94" t="s">
        <v>34</v>
      </c>
      <c r="G13" s="46" t="s">
        <v>46</v>
      </c>
      <c r="H13" s="49">
        <v>0.17279999999999998</v>
      </c>
      <c r="I13" s="95">
        <v>0.8</v>
      </c>
      <c r="J13" s="94" t="s">
        <v>60</v>
      </c>
      <c r="K13" s="94" t="s">
        <v>34</v>
      </c>
      <c r="L13" s="46" t="s">
        <v>46</v>
      </c>
      <c r="M13" s="46" t="s">
        <v>73</v>
      </c>
      <c r="N13" s="46" t="s">
        <v>69</v>
      </c>
      <c r="O13" s="96" t="s">
        <v>36</v>
      </c>
      <c r="P13" s="46" t="s">
        <v>36</v>
      </c>
      <c r="Q13" s="96" t="s">
        <v>56</v>
      </c>
      <c r="R13" s="105" t="s">
        <v>57</v>
      </c>
      <c r="S13" s="97" t="s">
        <v>39</v>
      </c>
      <c r="T13" s="97" t="s">
        <v>40</v>
      </c>
      <c r="U13" s="97" t="s">
        <v>58</v>
      </c>
      <c r="V13" s="97" t="s">
        <v>59</v>
      </c>
      <c r="W13" s="97">
        <v>46022</v>
      </c>
      <c r="X13" s="96"/>
      <c r="Y13" s="96"/>
      <c r="Z13" s="96" t="s">
        <v>43</v>
      </c>
      <c r="AA13" s="53"/>
      <c r="AB13" s="53"/>
      <c r="AC13" s="182"/>
      <c r="AD13" s="63">
        <v>0.2</v>
      </c>
      <c r="AE13" s="64" t="s">
        <v>60</v>
      </c>
      <c r="AF13" s="106" t="s">
        <v>55</v>
      </c>
      <c r="AG13" s="106" t="s">
        <v>55</v>
      </c>
      <c r="AH13" s="107" t="s">
        <v>33</v>
      </c>
      <c r="AI13" s="108" t="s">
        <v>46</v>
      </c>
      <c r="AJ13" s="109" t="s">
        <v>47</v>
      </c>
      <c r="AM13" s="36"/>
      <c r="AN13" s="36"/>
      <c r="AO13" s="93"/>
      <c r="AP13" s="59"/>
      <c r="AQ13" s="102"/>
      <c r="AR13" s="100"/>
      <c r="AS13" s="100"/>
      <c r="AT13" s="100"/>
      <c r="AU13" s="110"/>
      <c r="AV13" s="100"/>
      <c r="AW13" s="93"/>
      <c r="AX13" s="93"/>
    </row>
    <row r="14" spans="1:50" ht="153" x14ac:dyDescent="0.2">
      <c r="A14" s="45" t="s">
        <v>111</v>
      </c>
      <c r="B14" s="46" t="s">
        <v>112</v>
      </c>
      <c r="C14" s="47">
        <v>0.6</v>
      </c>
      <c r="D14" s="47">
        <v>0.8</v>
      </c>
      <c r="E14" s="94" t="s">
        <v>52</v>
      </c>
      <c r="F14" s="94" t="s">
        <v>34</v>
      </c>
      <c r="G14" s="46" t="s">
        <v>46</v>
      </c>
      <c r="H14" s="49">
        <v>0.216</v>
      </c>
      <c r="I14" s="95">
        <v>0.8</v>
      </c>
      <c r="J14" s="94" t="s">
        <v>54</v>
      </c>
      <c r="K14" s="94" t="s">
        <v>34</v>
      </c>
      <c r="L14" s="46" t="s">
        <v>46</v>
      </c>
      <c r="M14" s="46" t="s">
        <v>73</v>
      </c>
      <c r="N14" s="46" t="s">
        <v>69</v>
      </c>
      <c r="O14" s="96" t="s">
        <v>36</v>
      </c>
      <c r="P14" s="46" t="s">
        <v>36</v>
      </c>
      <c r="Q14" s="96" t="s">
        <v>61</v>
      </c>
      <c r="R14" s="105" t="s">
        <v>57</v>
      </c>
      <c r="S14" s="97" t="s">
        <v>62</v>
      </c>
      <c r="T14" s="97" t="s">
        <v>40</v>
      </c>
      <c r="U14" s="97" t="s">
        <v>63</v>
      </c>
      <c r="V14" s="97" t="s">
        <v>63</v>
      </c>
      <c r="W14" s="97">
        <v>46022</v>
      </c>
      <c r="X14" s="96"/>
      <c r="Y14" s="96"/>
      <c r="Z14" s="96" t="s">
        <v>43</v>
      </c>
      <c r="AA14" s="53"/>
      <c r="AB14" s="53"/>
      <c r="AM14" s="36"/>
      <c r="AN14" s="36"/>
      <c r="AO14" s="93"/>
      <c r="AP14" s="59"/>
      <c r="AQ14" s="102"/>
      <c r="AR14" s="100"/>
      <c r="AS14" s="100"/>
      <c r="AT14" s="100"/>
      <c r="AU14" s="100"/>
      <c r="AV14" s="100"/>
      <c r="AW14" s="93"/>
      <c r="AX14" s="93"/>
    </row>
    <row r="15" spans="1:50" ht="216.75" x14ac:dyDescent="0.2">
      <c r="A15" s="45" t="s">
        <v>113</v>
      </c>
      <c r="B15" s="46" t="s">
        <v>114</v>
      </c>
      <c r="C15" s="47">
        <v>0.6</v>
      </c>
      <c r="D15" s="47">
        <v>0.8</v>
      </c>
      <c r="E15" s="94" t="s">
        <v>52</v>
      </c>
      <c r="F15" s="94" t="s">
        <v>34</v>
      </c>
      <c r="G15" s="46" t="s">
        <v>46</v>
      </c>
      <c r="H15" s="49">
        <v>0.12959999999999999</v>
      </c>
      <c r="I15" s="95">
        <v>0.8</v>
      </c>
      <c r="J15" s="94" t="s">
        <v>60</v>
      </c>
      <c r="K15" s="94" t="s">
        <v>34</v>
      </c>
      <c r="L15" s="46" t="s">
        <v>46</v>
      </c>
      <c r="M15" s="46" t="s">
        <v>73</v>
      </c>
      <c r="N15" s="46" t="s">
        <v>69</v>
      </c>
      <c r="O15" s="96" t="s">
        <v>36</v>
      </c>
      <c r="P15" s="46" t="s">
        <v>36</v>
      </c>
      <c r="Q15" s="96" t="s">
        <v>64</v>
      </c>
      <c r="R15" s="96" t="s">
        <v>65</v>
      </c>
      <c r="S15" s="97" t="s">
        <v>39</v>
      </c>
      <c r="T15" s="97" t="s">
        <v>40</v>
      </c>
      <c r="U15" s="97" t="s">
        <v>66</v>
      </c>
      <c r="V15" s="97" t="s">
        <v>67</v>
      </c>
      <c r="W15" s="97">
        <v>46022</v>
      </c>
      <c r="X15" s="96"/>
      <c r="Y15" s="96"/>
      <c r="Z15" s="96" t="s">
        <v>43</v>
      </c>
      <c r="AA15" s="53"/>
      <c r="AB15" s="53"/>
      <c r="AF15" s="38" t="s">
        <v>68</v>
      </c>
      <c r="AG15" s="38" t="s">
        <v>18</v>
      </c>
      <c r="AH15" s="38" t="s">
        <v>17</v>
      </c>
      <c r="AJ15" s="41" t="s">
        <v>69</v>
      </c>
      <c r="AK15" s="36"/>
      <c r="AL15" s="36"/>
      <c r="AM15" s="36"/>
      <c r="AN15" s="36"/>
      <c r="AO15" s="93"/>
      <c r="AP15" s="59"/>
      <c r="AQ15" s="93"/>
      <c r="AR15" s="102"/>
      <c r="AS15" s="102"/>
      <c r="AT15" s="102"/>
      <c r="AU15" s="102"/>
      <c r="AV15" s="102"/>
      <c r="AW15" s="93"/>
      <c r="AX15" s="93"/>
    </row>
    <row r="16" spans="1:50" ht="255.75" thickBot="1" x14ac:dyDescent="0.25">
      <c r="A16" s="45" t="s">
        <v>115</v>
      </c>
      <c r="B16" s="46" t="s">
        <v>116</v>
      </c>
      <c r="C16" s="47">
        <v>0.6</v>
      </c>
      <c r="D16" s="47">
        <v>0.8</v>
      </c>
      <c r="E16" s="94" t="s">
        <v>52</v>
      </c>
      <c r="F16" s="94" t="s">
        <v>34</v>
      </c>
      <c r="G16" s="46" t="s">
        <v>46</v>
      </c>
      <c r="H16" s="49">
        <v>0.12959999999999999</v>
      </c>
      <c r="I16" s="95">
        <v>0.8</v>
      </c>
      <c r="J16" s="94" t="s">
        <v>60</v>
      </c>
      <c r="K16" s="94" t="s">
        <v>34</v>
      </c>
      <c r="L16" s="46" t="s">
        <v>46</v>
      </c>
      <c r="M16" s="46" t="s">
        <v>73</v>
      </c>
      <c r="N16" s="46" t="s">
        <v>69</v>
      </c>
      <c r="O16" s="96" t="s">
        <v>36</v>
      </c>
      <c r="P16" s="46" t="s">
        <v>36</v>
      </c>
      <c r="Q16" s="96" t="s">
        <v>70</v>
      </c>
      <c r="R16" s="96" t="s">
        <v>65</v>
      </c>
      <c r="S16" s="97" t="s">
        <v>39</v>
      </c>
      <c r="T16" s="97" t="s">
        <v>40</v>
      </c>
      <c r="U16" s="97" t="s">
        <v>71</v>
      </c>
      <c r="V16" s="97" t="s">
        <v>72</v>
      </c>
      <c r="W16" s="97">
        <v>46022</v>
      </c>
      <c r="X16" s="96"/>
      <c r="Y16" s="96"/>
      <c r="Z16" s="96" t="s">
        <v>43</v>
      </c>
      <c r="AA16" s="53"/>
      <c r="AB16" s="53"/>
      <c r="AF16" s="111" t="s">
        <v>47</v>
      </c>
      <c r="AG16" s="41" t="s">
        <v>69</v>
      </c>
      <c r="AH16" s="41" t="s">
        <v>73</v>
      </c>
      <c r="AI16" s="36"/>
      <c r="AJ16" s="71" t="s">
        <v>36</v>
      </c>
      <c r="AM16" s="36"/>
      <c r="AN16" s="36"/>
      <c r="AO16" s="93"/>
      <c r="AP16" s="93"/>
      <c r="AQ16" s="93"/>
      <c r="AR16" s="100"/>
      <c r="AS16" s="100"/>
      <c r="AT16" s="100"/>
      <c r="AU16" s="100"/>
      <c r="AV16" s="100"/>
      <c r="AW16" s="93"/>
      <c r="AX16" s="93"/>
    </row>
    <row r="17" spans="1:50" ht="229.5" x14ac:dyDescent="0.2">
      <c r="A17" s="45" t="s">
        <v>117</v>
      </c>
      <c r="B17" s="46" t="s">
        <v>118</v>
      </c>
      <c r="C17" s="47">
        <v>0.8</v>
      </c>
      <c r="D17" s="47">
        <v>0.8</v>
      </c>
      <c r="E17" s="94" t="s">
        <v>49</v>
      </c>
      <c r="F17" s="94" t="s">
        <v>34</v>
      </c>
      <c r="G17" s="46" t="s">
        <v>46</v>
      </c>
      <c r="H17" s="49">
        <v>0.17279999999999998</v>
      </c>
      <c r="I17" s="95">
        <v>0.8</v>
      </c>
      <c r="J17" s="94" t="s">
        <v>60</v>
      </c>
      <c r="K17" s="94" t="s">
        <v>34</v>
      </c>
      <c r="L17" s="46" t="s">
        <v>46</v>
      </c>
      <c r="M17" s="46" t="s">
        <v>73</v>
      </c>
      <c r="N17" s="46" t="s">
        <v>69</v>
      </c>
      <c r="O17" s="96" t="s">
        <v>74</v>
      </c>
      <c r="P17" s="46" t="s">
        <v>74</v>
      </c>
      <c r="Q17" s="96" t="s">
        <v>75</v>
      </c>
      <c r="R17" s="112" t="s">
        <v>76</v>
      </c>
      <c r="S17" s="97" t="s">
        <v>39</v>
      </c>
      <c r="T17" s="97" t="s">
        <v>40</v>
      </c>
      <c r="U17" s="97" t="s">
        <v>77</v>
      </c>
      <c r="V17" s="97" t="s">
        <v>67</v>
      </c>
      <c r="W17" s="97">
        <v>46022</v>
      </c>
      <c r="X17" s="96"/>
      <c r="Y17" s="96"/>
      <c r="Z17" s="96" t="s">
        <v>43</v>
      </c>
      <c r="AA17" s="53"/>
      <c r="AB17" s="53"/>
      <c r="AF17" s="98" t="s">
        <v>46</v>
      </c>
      <c r="AG17" s="41" t="s">
        <v>69</v>
      </c>
      <c r="AH17" s="41" t="s">
        <v>73</v>
      </c>
      <c r="AI17" s="36"/>
      <c r="AJ17" s="71" t="s">
        <v>74</v>
      </c>
      <c r="AK17" s="36"/>
      <c r="AL17" s="36"/>
      <c r="AM17" s="36"/>
      <c r="AN17" s="36"/>
      <c r="AO17" s="93"/>
      <c r="AP17" s="93"/>
      <c r="AQ17" s="93"/>
      <c r="AR17" s="100"/>
      <c r="AS17" s="100"/>
      <c r="AT17" s="100"/>
      <c r="AU17" s="100"/>
      <c r="AV17" s="100"/>
      <c r="AW17" s="93"/>
      <c r="AX17" s="93"/>
    </row>
    <row r="18" spans="1:50" ht="191.25" x14ac:dyDescent="0.2">
      <c r="A18" s="45" t="s">
        <v>119</v>
      </c>
      <c r="B18" s="46" t="s">
        <v>120</v>
      </c>
      <c r="C18" s="47">
        <v>0.6</v>
      </c>
      <c r="D18" s="47">
        <v>0.8</v>
      </c>
      <c r="E18" s="94" t="s">
        <v>52</v>
      </c>
      <c r="F18" s="94" t="s">
        <v>34</v>
      </c>
      <c r="G18" s="46" t="s">
        <v>46</v>
      </c>
      <c r="H18" s="49">
        <v>0.1512</v>
      </c>
      <c r="I18" s="95">
        <v>0.8</v>
      </c>
      <c r="J18" s="94" t="s">
        <v>60</v>
      </c>
      <c r="K18" s="94" t="s">
        <v>34</v>
      </c>
      <c r="L18" s="46" t="s">
        <v>46</v>
      </c>
      <c r="M18" s="46" t="s">
        <v>73</v>
      </c>
      <c r="N18" s="46" t="s">
        <v>69</v>
      </c>
      <c r="O18" s="96" t="s">
        <v>36</v>
      </c>
      <c r="P18" s="46" t="s">
        <v>36</v>
      </c>
      <c r="Q18" s="96" t="s">
        <v>78</v>
      </c>
      <c r="R18" s="97" t="s">
        <v>39</v>
      </c>
      <c r="S18" s="97" t="s">
        <v>39</v>
      </c>
      <c r="T18" s="97" t="s">
        <v>40</v>
      </c>
      <c r="U18" s="97" t="s">
        <v>79</v>
      </c>
      <c r="V18" s="97" t="s">
        <v>80</v>
      </c>
      <c r="W18" s="97">
        <v>46022</v>
      </c>
      <c r="X18" s="96"/>
      <c r="Y18" s="96"/>
      <c r="Z18" s="96" t="s">
        <v>43</v>
      </c>
      <c r="AA18" s="53"/>
      <c r="AB18" s="53"/>
      <c r="AE18" s="72"/>
      <c r="AF18" s="101" t="s">
        <v>33</v>
      </c>
      <c r="AG18" s="41" t="s">
        <v>69</v>
      </c>
      <c r="AH18" s="41" t="s">
        <v>73</v>
      </c>
      <c r="AI18" s="72"/>
      <c r="AJ18" s="71" t="s">
        <v>81</v>
      </c>
      <c r="AK18" s="72"/>
      <c r="AL18" s="72"/>
      <c r="AM18" s="72"/>
      <c r="AN18" s="72"/>
      <c r="AO18" s="93"/>
      <c r="AP18" s="93"/>
      <c r="AQ18" s="73"/>
      <c r="AR18" s="73"/>
      <c r="AS18" s="73"/>
      <c r="AT18" s="73"/>
      <c r="AU18" s="73"/>
      <c r="AV18" s="73"/>
      <c r="AW18" s="93"/>
      <c r="AX18" s="93"/>
    </row>
    <row r="19" spans="1:50" ht="204" x14ac:dyDescent="0.2">
      <c r="A19" s="45" t="s">
        <v>121</v>
      </c>
      <c r="B19" s="46" t="s">
        <v>122</v>
      </c>
      <c r="C19" s="47">
        <v>0.8</v>
      </c>
      <c r="D19" s="47">
        <v>0.8</v>
      </c>
      <c r="E19" s="94" t="s">
        <v>49</v>
      </c>
      <c r="F19" s="94" t="s">
        <v>34</v>
      </c>
      <c r="G19" s="46" t="s">
        <v>46</v>
      </c>
      <c r="H19" s="49">
        <v>0.17279999999999998</v>
      </c>
      <c r="I19" s="95">
        <v>0.8</v>
      </c>
      <c r="J19" s="94" t="s">
        <v>60</v>
      </c>
      <c r="K19" s="94" t="s">
        <v>34</v>
      </c>
      <c r="L19" s="46" t="s">
        <v>46</v>
      </c>
      <c r="M19" s="46" t="s">
        <v>73</v>
      </c>
      <c r="N19" s="46" t="s">
        <v>69</v>
      </c>
      <c r="O19" s="96" t="s">
        <v>36</v>
      </c>
      <c r="P19" s="46" t="s">
        <v>36</v>
      </c>
      <c r="Q19" s="96" t="s">
        <v>82</v>
      </c>
      <c r="R19" s="96" t="s">
        <v>83</v>
      </c>
      <c r="S19" s="97" t="s">
        <v>39</v>
      </c>
      <c r="T19" s="97" t="s">
        <v>40</v>
      </c>
      <c r="U19" s="97" t="s">
        <v>84</v>
      </c>
      <c r="V19" s="97" t="s">
        <v>80</v>
      </c>
      <c r="W19" s="97">
        <v>46022</v>
      </c>
      <c r="X19" s="96"/>
      <c r="Y19" s="96"/>
      <c r="Z19" s="96" t="s">
        <v>43</v>
      </c>
      <c r="AA19" s="53"/>
      <c r="AB19" s="53"/>
      <c r="AE19" s="72"/>
      <c r="AF19" s="104" t="s">
        <v>55</v>
      </c>
      <c r="AG19" s="41" t="s">
        <v>85</v>
      </c>
      <c r="AH19" s="41" t="s">
        <v>86</v>
      </c>
      <c r="AM19" s="72"/>
      <c r="AN19" s="72"/>
      <c r="AO19" s="93"/>
      <c r="AP19" s="93"/>
      <c r="AQ19" s="93"/>
      <c r="AR19" s="100"/>
      <c r="AS19" s="100"/>
      <c r="AT19" s="100"/>
      <c r="AU19" s="100"/>
      <c r="AV19" s="100"/>
      <c r="AW19" s="93"/>
      <c r="AX19" s="93"/>
    </row>
    <row r="20" spans="1:50" ht="216.75" x14ac:dyDescent="0.2">
      <c r="A20" s="45" t="s">
        <v>123</v>
      </c>
      <c r="B20" s="46" t="s">
        <v>124</v>
      </c>
      <c r="C20" s="47">
        <v>0.8</v>
      </c>
      <c r="D20" s="47">
        <v>0.8</v>
      </c>
      <c r="E20" s="94" t="s">
        <v>49</v>
      </c>
      <c r="F20" s="94" t="s">
        <v>34</v>
      </c>
      <c r="G20" s="46" t="s">
        <v>46</v>
      </c>
      <c r="H20" s="49">
        <v>0.12095999999999998</v>
      </c>
      <c r="I20" s="95">
        <v>0.8</v>
      </c>
      <c r="J20" s="94" t="s">
        <v>60</v>
      </c>
      <c r="K20" s="94" t="s">
        <v>34</v>
      </c>
      <c r="L20" s="46" t="s">
        <v>46</v>
      </c>
      <c r="M20" s="46" t="s">
        <v>73</v>
      </c>
      <c r="N20" s="46" t="s">
        <v>69</v>
      </c>
      <c r="O20" s="96" t="s">
        <v>36</v>
      </c>
      <c r="P20" s="46" t="s">
        <v>36</v>
      </c>
      <c r="Q20" s="96" t="s">
        <v>87</v>
      </c>
      <c r="R20" s="96" t="s">
        <v>88</v>
      </c>
      <c r="S20" s="97" t="s">
        <v>39</v>
      </c>
      <c r="T20" s="97" t="s">
        <v>40</v>
      </c>
      <c r="U20" s="97" t="s">
        <v>89</v>
      </c>
      <c r="V20" s="97" t="s">
        <v>90</v>
      </c>
      <c r="W20" s="97">
        <v>46022</v>
      </c>
      <c r="X20" s="96"/>
      <c r="Y20" s="96"/>
      <c r="Z20" s="96" t="s">
        <v>43</v>
      </c>
      <c r="AA20" s="53"/>
      <c r="AB20" s="53"/>
      <c r="AC20" s="74"/>
      <c r="AD20" s="74"/>
      <c r="AE20" s="72"/>
      <c r="AF20" s="75"/>
      <c r="AM20" s="72"/>
      <c r="AN20" s="72"/>
      <c r="AO20" s="93"/>
      <c r="AP20" s="93"/>
      <c r="AQ20" s="93"/>
      <c r="AR20" s="100"/>
      <c r="AS20" s="100"/>
      <c r="AT20" s="100"/>
      <c r="AU20" s="100"/>
      <c r="AV20" s="100"/>
      <c r="AW20" s="93"/>
      <c r="AX20" s="93"/>
    </row>
    <row r="21" spans="1:50" x14ac:dyDescent="0.2">
      <c r="A21" s="45" t="s">
        <v>125</v>
      </c>
      <c r="B21" s="46" t="s">
        <v>126</v>
      </c>
      <c r="C21" s="47" t="s">
        <v>99</v>
      </c>
      <c r="D21" s="47" t="s">
        <v>99</v>
      </c>
      <c r="E21" s="94" t="s">
        <v>99</v>
      </c>
      <c r="F21" s="94" t="s">
        <v>99</v>
      </c>
      <c r="G21" s="46" t="s">
        <v>99</v>
      </c>
      <c r="H21" s="49" t="s">
        <v>99</v>
      </c>
      <c r="I21" s="95" t="s">
        <v>99</v>
      </c>
      <c r="J21" s="94" t="s">
        <v>99</v>
      </c>
      <c r="K21" s="94" t="s">
        <v>99</v>
      </c>
      <c r="L21" s="46" t="s">
        <v>99</v>
      </c>
      <c r="M21" s="46" t="s">
        <v>99</v>
      </c>
      <c r="N21" s="46" t="s">
        <v>99</v>
      </c>
      <c r="O21" s="96"/>
      <c r="P21" s="46" t="s">
        <v>99</v>
      </c>
      <c r="Q21" s="96"/>
      <c r="R21" s="96"/>
      <c r="S21" s="97"/>
      <c r="T21" s="97"/>
      <c r="U21" s="96"/>
      <c r="V21" s="96"/>
      <c r="W21" s="97"/>
      <c r="X21" s="96"/>
      <c r="Y21" s="96"/>
      <c r="Z21" s="96"/>
      <c r="AA21" s="53"/>
      <c r="AB21" s="53"/>
      <c r="AC21" s="74"/>
      <c r="AD21" s="74"/>
      <c r="AE21" s="76"/>
      <c r="AM21" s="72"/>
      <c r="AN21" s="72"/>
      <c r="AO21" s="93"/>
      <c r="AP21" s="110"/>
      <c r="AQ21" s="110"/>
      <c r="AR21" s="110"/>
      <c r="AS21" s="110"/>
      <c r="AT21" s="110"/>
      <c r="AU21" s="110"/>
      <c r="AV21" s="100"/>
      <c r="AW21" s="93"/>
      <c r="AX21" s="93"/>
    </row>
    <row r="22" spans="1:50" x14ac:dyDescent="0.2">
      <c r="A22" s="45" t="s">
        <v>127</v>
      </c>
      <c r="B22" s="46" t="s">
        <v>126</v>
      </c>
      <c r="C22" s="47" t="s">
        <v>99</v>
      </c>
      <c r="D22" s="47" t="s">
        <v>99</v>
      </c>
      <c r="E22" s="94" t="s">
        <v>99</v>
      </c>
      <c r="F22" s="94" t="s">
        <v>99</v>
      </c>
      <c r="G22" s="46" t="s">
        <v>99</v>
      </c>
      <c r="H22" s="49" t="s">
        <v>99</v>
      </c>
      <c r="I22" s="95" t="s">
        <v>99</v>
      </c>
      <c r="J22" s="94" t="s">
        <v>99</v>
      </c>
      <c r="K22" s="94" t="s">
        <v>99</v>
      </c>
      <c r="L22" s="46" t="s">
        <v>99</v>
      </c>
      <c r="M22" s="46" t="s">
        <v>99</v>
      </c>
      <c r="N22" s="46" t="s">
        <v>99</v>
      </c>
      <c r="O22" s="96"/>
      <c r="P22" s="46" t="s">
        <v>99</v>
      </c>
      <c r="Q22" s="96"/>
      <c r="R22" s="96"/>
      <c r="S22" s="97"/>
      <c r="T22" s="97"/>
      <c r="U22" s="96"/>
      <c r="V22" s="96"/>
      <c r="W22" s="96"/>
      <c r="X22" s="96"/>
      <c r="Y22" s="96"/>
      <c r="Z22" s="96"/>
      <c r="AA22" s="53"/>
      <c r="AB22" s="53"/>
      <c r="AC22" s="74"/>
      <c r="AD22" s="74"/>
      <c r="AO22" s="93"/>
      <c r="AP22" s="77"/>
      <c r="AQ22" s="77"/>
      <c r="AR22" s="77"/>
      <c r="AS22" s="77"/>
      <c r="AT22" s="77"/>
      <c r="AU22" s="77"/>
      <c r="AV22" s="100"/>
      <c r="AW22" s="93"/>
      <c r="AX22" s="93"/>
    </row>
    <row r="23" spans="1:50" x14ac:dyDescent="0.2">
      <c r="A23" s="45" t="s">
        <v>128</v>
      </c>
      <c r="B23" s="46" t="s">
        <v>126</v>
      </c>
      <c r="C23" s="47" t="s">
        <v>99</v>
      </c>
      <c r="D23" s="47" t="s">
        <v>99</v>
      </c>
      <c r="E23" s="94" t="s">
        <v>99</v>
      </c>
      <c r="F23" s="94" t="s">
        <v>99</v>
      </c>
      <c r="G23" s="46" t="s">
        <v>99</v>
      </c>
      <c r="H23" s="49" t="s">
        <v>99</v>
      </c>
      <c r="I23" s="95" t="s">
        <v>99</v>
      </c>
      <c r="J23" s="94" t="s">
        <v>99</v>
      </c>
      <c r="K23" s="94" t="s">
        <v>99</v>
      </c>
      <c r="L23" s="46" t="s">
        <v>99</v>
      </c>
      <c r="M23" s="46" t="s">
        <v>99</v>
      </c>
      <c r="N23" s="46" t="s">
        <v>99</v>
      </c>
      <c r="O23" s="96"/>
      <c r="P23" s="46" t="s">
        <v>99</v>
      </c>
      <c r="Q23" s="96"/>
      <c r="R23" s="96"/>
      <c r="S23" s="97"/>
      <c r="T23" s="97"/>
      <c r="U23" s="96"/>
      <c r="V23" s="96"/>
      <c r="W23" s="96"/>
      <c r="X23" s="96"/>
      <c r="Y23" s="96"/>
      <c r="Z23" s="96"/>
      <c r="AA23" s="53"/>
      <c r="AB23" s="53"/>
      <c r="AC23" s="74"/>
      <c r="AD23" s="74"/>
      <c r="AO23" s="93"/>
      <c r="AP23" s="110"/>
      <c r="AQ23" s="110"/>
      <c r="AR23" s="110"/>
      <c r="AS23" s="110"/>
      <c r="AT23" s="110"/>
      <c r="AU23" s="110"/>
      <c r="AV23" s="100"/>
      <c r="AW23" s="93"/>
      <c r="AX23" s="93"/>
    </row>
    <row r="24" spans="1:50" x14ac:dyDescent="0.2">
      <c r="A24" s="45" t="s">
        <v>129</v>
      </c>
      <c r="B24" s="46" t="s">
        <v>126</v>
      </c>
      <c r="C24" s="47" t="s">
        <v>99</v>
      </c>
      <c r="D24" s="47" t="s">
        <v>99</v>
      </c>
      <c r="E24" s="94" t="s">
        <v>99</v>
      </c>
      <c r="F24" s="94" t="s">
        <v>99</v>
      </c>
      <c r="G24" s="46" t="s">
        <v>99</v>
      </c>
      <c r="H24" s="49" t="s">
        <v>99</v>
      </c>
      <c r="I24" s="95" t="s">
        <v>99</v>
      </c>
      <c r="J24" s="94" t="s">
        <v>99</v>
      </c>
      <c r="K24" s="94" t="s">
        <v>99</v>
      </c>
      <c r="L24" s="46" t="s">
        <v>99</v>
      </c>
      <c r="M24" s="46" t="s">
        <v>99</v>
      </c>
      <c r="N24" s="46" t="s">
        <v>99</v>
      </c>
      <c r="O24" s="96"/>
      <c r="P24" s="46" t="s">
        <v>99</v>
      </c>
      <c r="Q24" s="96"/>
      <c r="R24" s="96"/>
      <c r="S24" s="97"/>
      <c r="T24" s="97"/>
      <c r="U24" s="96"/>
      <c r="V24" s="96"/>
      <c r="W24" s="96"/>
      <c r="X24" s="96"/>
      <c r="Y24" s="96"/>
      <c r="Z24" s="96"/>
      <c r="AA24" s="53"/>
      <c r="AB24" s="53"/>
      <c r="AO24" s="93"/>
      <c r="AP24" s="110"/>
      <c r="AQ24" s="110"/>
      <c r="AR24" s="110"/>
      <c r="AS24" s="110"/>
      <c r="AT24" s="110"/>
      <c r="AU24" s="110"/>
      <c r="AV24" s="100"/>
      <c r="AW24" s="93"/>
      <c r="AX24" s="93"/>
    </row>
    <row r="25" spans="1:50" x14ac:dyDescent="0.25">
      <c r="A25" s="45" t="s">
        <v>130</v>
      </c>
      <c r="B25" s="46" t="s">
        <v>126</v>
      </c>
      <c r="C25" s="47" t="s">
        <v>99</v>
      </c>
      <c r="D25" s="47" t="s">
        <v>99</v>
      </c>
      <c r="E25" s="94" t="s">
        <v>99</v>
      </c>
      <c r="F25" s="94" t="s">
        <v>99</v>
      </c>
      <c r="G25" s="46" t="s">
        <v>99</v>
      </c>
      <c r="H25" s="49" t="s">
        <v>99</v>
      </c>
      <c r="I25" s="95" t="s">
        <v>99</v>
      </c>
      <c r="J25" s="94" t="s">
        <v>99</v>
      </c>
      <c r="K25" s="94" t="s">
        <v>99</v>
      </c>
      <c r="L25" s="46" t="s">
        <v>99</v>
      </c>
      <c r="M25" s="46" t="s">
        <v>99</v>
      </c>
      <c r="N25" s="46" t="s">
        <v>99</v>
      </c>
      <c r="O25" s="96"/>
      <c r="P25" s="46" t="s">
        <v>99</v>
      </c>
      <c r="Q25" s="96"/>
      <c r="R25" s="96"/>
      <c r="S25" s="97"/>
      <c r="T25" s="97"/>
      <c r="U25" s="96"/>
      <c r="V25" s="96"/>
      <c r="W25" s="96"/>
      <c r="X25" s="96"/>
      <c r="Y25" s="96"/>
      <c r="Z25" s="96"/>
      <c r="AA25" s="53"/>
      <c r="AB25" s="53"/>
    </row>
    <row r="26" spans="1:50" x14ac:dyDescent="0.25">
      <c r="A26" s="45" t="s">
        <v>131</v>
      </c>
      <c r="B26" s="46" t="s">
        <v>126</v>
      </c>
      <c r="C26" s="47" t="s">
        <v>99</v>
      </c>
      <c r="D26" s="47" t="s">
        <v>99</v>
      </c>
      <c r="E26" s="94" t="s">
        <v>99</v>
      </c>
      <c r="F26" s="94" t="s">
        <v>99</v>
      </c>
      <c r="G26" s="46" t="s">
        <v>99</v>
      </c>
      <c r="H26" s="49" t="s">
        <v>99</v>
      </c>
      <c r="I26" s="95" t="s">
        <v>99</v>
      </c>
      <c r="J26" s="94" t="s">
        <v>99</v>
      </c>
      <c r="K26" s="94" t="s">
        <v>99</v>
      </c>
      <c r="L26" s="46" t="s">
        <v>99</v>
      </c>
      <c r="M26" s="46" t="s">
        <v>99</v>
      </c>
      <c r="N26" s="46" t="s">
        <v>99</v>
      </c>
      <c r="O26" s="96"/>
      <c r="P26" s="46" t="s">
        <v>99</v>
      </c>
      <c r="Q26" s="96"/>
      <c r="R26" s="96"/>
      <c r="S26" s="97"/>
      <c r="T26" s="97"/>
      <c r="U26" s="96"/>
      <c r="V26" s="96"/>
      <c r="W26" s="96"/>
      <c r="X26" s="96"/>
      <c r="Y26" s="96"/>
      <c r="Z26" s="96"/>
      <c r="AA26" s="53"/>
      <c r="AB26" s="53"/>
    </row>
    <row r="27" spans="1:50" x14ac:dyDescent="0.25">
      <c r="A27" s="45" t="s">
        <v>132</v>
      </c>
      <c r="B27" s="46" t="s">
        <v>126</v>
      </c>
      <c r="C27" s="47" t="s">
        <v>99</v>
      </c>
      <c r="D27" s="47" t="s">
        <v>99</v>
      </c>
      <c r="E27" s="94" t="s">
        <v>99</v>
      </c>
      <c r="F27" s="94" t="s">
        <v>99</v>
      </c>
      <c r="G27" s="46" t="s">
        <v>99</v>
      </c>
      <c r="H27" s="49" t="s">
        <v>99</v>
      </c>
      <c r="I27" s="95" t="s">
        <v>99</v>
      </c>
      <c r="J27" s="94" t="s">
        <v>99</v>
      </c>
      <c r="K27" s="94" t="s">
        <v>99</v>
      </c>
      <c r="L27" s="46" t="s">
        <v>99</v>
      </c>
      <c r="M27" s="46" t="s">
        <v>99</v>
      </c>
      <c r="N27" s="46" t="s">
        <v>99</v>
      </c>
      <c r="O27" s="96"/>
      <c r="P27" s="46" t="s">
        <v>99</v>
      </c>
      <c r="Q27" s="96"/>
      <c r="R27" s="96"/>
      <c r="S27" s="97"/>
      <c r="T27" s="97"/>
      <c r="U27" s="96"/>
      <c r="V27" s="96"/>
      <c r="W27" s="96"/>
      <c r="X27" s="96"/>
      <c r="Y27" s="96"/>
      <c r="Z27" s="96"/>
      <c r="AA27" s="53"/>
      <c r="AB27" s="53"/>
    </row>
    <row r="28" spans="1:50" x14ac:dyDescent="0.25">
      <c r="A28" s="45" t="s">
        <v>133</v>
      </c>
      <c r="B28" s="46" t="s">
        <v>126</v>
      </c>
      <c r="C28" s="47" t="s">
        <v>99</v>
      </c>
      <c r="D28" s="47" t="s">
        <v>99</v>
      </c>
      <c r="E28" s="94" t="s">
        <v>99</v>
      </c>
      <c r="F28" s="94" t="s">
        <v>99</v>
      </c>
      <c r="G28" s="46" t="s">
        <v>99</v>
      </c>
      <c r="H28" s="49" t="s">
        <v>99</v>
      </c>
      <c r="I28" s="95" t="s">
        <v>99</v>
      </c>
      <c r="J28" s="94" t="s">
        <v>99</v>
      </c>
      <c r="K28" s="94" t="s">
        <v>99</v>
      </c>
      <c r="L28" s="46" t="s">
        <v>99</v>
      </c>
      <c r="M28" s="46" t="s">
        <v>99</v>
      </c>
      <c r="N28" s="46" t="s">
        <v>99</v>
      </c>
      <c r="O28" s="96"/>
      <c r="P28" s="46" t="s">
        <v>99</v>
      </c>
      <c r="Q28" s="96"/>
      <c r="R28" s="96"/>
      <c r="S28" s="97"/>
      <c r="T28" s="97"/>
      <c r="U28" s="96"/>
      <c r="V28" s="96"/>
      <c r="W28" s="96"/>
      <c r="X28" s="96"/>
      <c r="Y28" s="96"/>
      <c r="Z28" s="96"/>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363" priority="6" operator="equal">
      <formula>$AE$13</formula>
    </cfRule>
    <cfRule type="cellIs" dxfId="362" priority="7" operator="equal">
      <formula>$AE$12</formula>
    </cfRule>
    <cfRule type="cellIs" dxfId="361" priority="8" operator="equal">
      <formula>$AE$11</formula>
    </cfRule>
    <cfRule type="cellIs" dxfId="360" priority="9" operator="equal">
      <formula>$AE$10</formula>
    </cfRule>
    <cfRule type="cellIs" dxfId="359" priority="10" operator="equal">
      <formula>$AE$9</formula>
    </cfRule>
  </conditionalFormatting>
  <conditionalFormatting sqref="F9:F28">
    <cfRule type="cellIs" dxfId="358" priority="1" operator="equal">
      <formula>$AF$8</formula>
    </cfRule>
    <cfRule type="cellIs" dxfId="357" priority="2" operator="equal">
      <formula>$AG$8</formula>
    </cfRule>
    <cfRule type="cellIs" dxfId="356" priority="3" operator="equal">
      <formula>$AH$8</formula>
    </cfRule>
    <cfRule type="cellIs" dxfId="355" priority="4" operator="equal">
      <formula>$AI$8</formula>
    </cfRule>
    <cfRule type="cellIs" dxfId="354" priority="5" operator="equal">
      <formula>$AJ$8</formula>
    </cfRule>
  </conditionalFormatting>
  <conditionalFormatting sqref="G9:G28">
    <cfRule type="cellIs" dxfId="353" priority="11" operator="equal">
      <formula>$AF$16</formula>
    </cfRule>
    <cfRule type="cellIs" dxfId="352" priority="12" operator="equal">
      <formula>$AF$17</formula>
    </cfRule>
    <cfRule type="cellIs" dxfId="351" priority="13" operator="equal">
      <formula>$AF$18</formula>
    </cfRule>
    <cfRule type="cellIs" dxfId="350" priority="14" operator="equal">
      <formula>$AF$19</formula>
    </cfRule>
  </conditionalFormatting>
  <conditionalFormatting sqref="I9:J28">
    <cfRule type="cellIs" dxfId="349" priority="15" operator="equal">
      <formula>$AE$13</formula>
    </cfRule>
    <cfRule type="cellIs" dxfId="348" priority="16" operator="equal">
      <formula>$AE$12</formula>
    </cfRule>
    <cfRule type="cellIs" dxfId="347" priority="17" operator="equal">
      <formula>$AE$11</formula>
    </cfRule>
    <cfRule type="cellIs" dxfId="346" priority="18" operator="equal">
      <formula>$AE$10</formula>
    </cfRule>
    <cfRule type="cellIs" dxfId="345" priority="19" operator="equal">
      <formula>$AE$9</formula>
    </cfRule>
  </conditionalFormatting>
  <conditionalFormatting sqref="K9:K28">
    <cfRule type="cellIs" dxfId="344" priority="20" operator="equal">
      <formula>$AF$8</formula>
    </cfRule>
    <cfRule type="cellIs" dxfId="343" priority="21" operator="equal">
      <formula>$AG$8</formula>
    </cfRule>
    <cfRule type="cellIs" dxfId="342" priority="22" operator="equal">
      <formula>$AH$8</formula>
    </cfRule>
    <cfRule type="cellIs" dxfId="341" priority="23" operator="equal">
      <formula>$AI$8</formula>
    </cfRule>
    <cfRule type="cellIs" dxfId="340" priority="24" operator="equal">
      <formula>$AJ$8</formula>
    </cfRule>
  </conditionalFormatting>
  <conditionalFormatting sqref="L9:L28">
    <cfRule type="cellIs" dxfId="339" priority="25" operator="equal">
      <formula>$AF$16</formula>
    </cfRule>
    <cfRule type="cellIs" dxfId="338" priority="26" operator="equal">
      <formula>$AF$17</formula>
    </cfRule>
    <cfRule type="cellIs" dxfId="337" priority="27" operator="equal">
      <formula>$AF$18</formula>
    </cfRule>
    <cfRule type="cellIs" dxfId="336" priority="28" operator="equal">
      <formula>$AF$19</formula>
    </cfRule>
  </conditionalFormatting>
  <dataValidations count="4">
    <dataValidation type="list" allowBlank="1" showInputMessage="1" showErrorMessage="1" sqref="O9:O28" xr:uid="{40985964-5605-464B-8151-1BA1E0D7792E}">
      <formula1>INDIRECT($N9)</formula1>
    </dataValidation>
    <dataValidation allowBlank="1" showInputMessage="1" showErrorMessage="1" prompt="Es la materialización del riesgo y las consecuencias de su aparición. Su escala es: 5 bajo impacto, 10 medio, 20 alto impacto._x000a_" sqref="JP8:JV8" xr:uid="{A06E4045-68FD-4FB7-B7C0-BC8F5D9016A1}"/>
    <dataValidation allowBlank="1" showInputMessage="1" showErrorMessage="1" prompt="La probabilidad se encuentra determinada por una escala de 1 a 3, siendo 1 la menor probabilidad de ocurrencia del riesgo y 3 la mayor probabilidad de  ocurrencia." sqref="JO8" xr:uid="{B07D1310-1A6F-42EA-9B47-E7F90699A5CA}"/>
    <dataValidation type="list" allowBlank="1" showInputMessage="1" showErrorMessage="1" sqref="JP9:JV16" xr:uid="{DE1B3FC6-FD0F-46AD-8EF0-0F4AF57639C2}">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8E9E7-6568-4B0A-BE99-ED648449A2E7}">
  <dimension ref="A1:AX35"/>
  <sheetViews>
    <sheetView zoomScale="70" zoomScaleNormal="70" workbookViewId="0">
      <selection activeCell="E13" sqref="E13"/>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14"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v>45902</v>
      </c>
      <c r="H1" s="6"/>
      <c r="I1" s="6"/>
      <c r="U1" s="8"/>
      <c r="V1" s="8"/>
      <c r="AR1" s="9"/>
      <c r="AS1" s="9"/>
      <c r="AT1" s="9"/>
      <c r="AU1" s="9"/>
      <c r="AV1" s="9"/>
    </row>
    <row r="2" spans="1:50" s="7" customFormat="1" x14ac:dyDescent="0.2">
      <c r="A2" s="197"/>
      <c r="B2" s="186"/>
      <c r="C2" s="1" t="s">
        <v>95</v>
      </c>
      <c r="D2" s="2">
        <v>0</v>
      </c>
      <c r="E2" s="3"/>
      <c r="F2" s="10" t="s">
        <v>97</v>
      </c>
      <c r="G2" s="11">
        <v>45778</v>
      </c>
      <c r="H2" s="12" t="s">
        <v>0</v>
      </c>
      <c r="I2" s="13">
        <v>45900</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customHeight="1" thickBot="1" x14ac:dyDescent="0.25">
      <c r="A4" s="18" t="s">
        <v>1</v>
      </c>
      <c r="B4" s="198" t="s">
        <v>153</v>
      </c>
      <c r="C4" s="199"/>
      <c r="D4" s="200"/>
      <c r="E4" s="19"/>
      <c r="F4" s="19"/>
      <c r="G4" s="19"/>
      <c r="H4" s="19"/>
      <c r="I4" s="19"/>
      <c r="J4" s="19"/>
      <c r="K4" s="20"/>
      <c r="S4" s="8"/>
      <c r="T4" s="8"/>
      <c r="AR4" s="9"/>
      <c r="AS4" s="9"/>
      <c r="AT4" s="9"/>
      <c r="AU4" s="9"/>
      <c r="AV4" s="9"/>
    </row>
    <row r="5" spans="1:50" s="7" customFormat="1" ht="30" x14ac:dyDescent="0.2">
      <c r="A5" s="18" t="s">
        <v>2</v>
      </c>
      <c r="B5" s="198" t="s">
        <v>154</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102" x14ac:dyDescent="0.2">
      <c r="A9" s="45" t="s">
        <v>101</v>
      </c>
      <c r="B9" s="46" t="s">
        <v>155</v>
      </c>
      <c r="C9" s="47">
        <v>0.4</v>
      </c>
      <c r="D9" s="47">
        <v>0.6</v>
      </c>
      <c r="E9" s="48" t="s">
        <v>54</v>
      </c>
      <c r="F9" s="48" t="s">
        <v>33</v>
      </c>
      <c r="G9" s="46" t="s">
        <v>33</v>
      </c>
      <c r="H9" s="49">
        <v>0.24</v>
      </c>
      <c r="I9" s="50">
        <v>0.6</v>
      </c>
      <c r="J9" s="48" t="s">
        <v>54</v>
      </c>
      <c r="K9" s="48" t="s">
        <v>33</v>
      </c>
      <c r="L9" s="46" t="s">
        <v>33</v>
      </c>
      <c r="M9" s="46" t="s">
        <v>73</v>
      </c>
      <c r="N9" s="46" t="s">
        <v>69</v>
      </c>
      <c r="O9" s="51" t="s">
        <v>36</v>
      </c>
      <c r="P9" s="46" t="s">
        <v>36</v>
      </c>
      <c r="Q9" s="113" t="s">
        <v>134</v>
      </c>
      <c r="R9" s="51" t="s">
        <v>135</v>
      </c>
      <c r="S9" s="52">
        <v>45915</v>
      </c>
      <c r="T9" s="52"/>
      <c r="U9" s="51"/>
      <c r="V9" s="51"/>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40.25" x14ac:dyDescent="0.2">
      <c r="A10" s="45" t="s">
        <v>103</v>
      </c>
      <c r="B10" s="46" t="s">
        <v>156</v>
      </c>
      <c r="C10" s="47">
        <v>0.4</v>
      </c>
      <c r="D10" s="47">
        <v>0.6</v>
      </c>
      <c r="E10" s="48" t="s">
        <v>54</v>
      </c>
      <c r="F10" s="48" t="s">
        <v>33</v>
      </c>
      <c r="G10" s="46" t="s">
        <v>33</v>
      </c>
      <c r="H10" s="49">
        <v>0.24</v>
      </c>
      <c r="I10" s="50">
        <v>0.44999999999999996</v>
      </c>
      <c r="J10" s="48" t="s">
        <v>54</v>
      </c>
      <c r="K10" s="48" t="s">
        <v>33</v>
      </c>
      <c r="L10" s="46" t="s">
        <v>33</v>
      </c>
      <c r="M10" s="46" t="s">
        <v>73</v>
      </c>
      <c r="N10" s="46" t="s">
        <v>69</v>
      </c>
      <c r="O10" s="51" t="s">
        <v>36</v>
      </c>
      <c r="P10" s="46" t="s">
        <v>36</v>
      </c>
      <c r="Q10" s="113" t="s">
        <v>136</v>
      </c>
      <c r="R10" s="51" t="s">
        <v>135</v>
      </c>
      <c r="S10" s="52" t="s">
        <v>137</v>
      </c>
      <c r="T10" s="52" t="s">
        <v>138</v>
      </c>
      <c r="U10" s="52">
        <v>45879</v>
      </c>
      <c r="V10" s="52">
        <v>46002</v>
      </c>
      <c r="W10" s="52">
        <v>45912</v>
      </c>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102" x14ac:dyDescent="0.2">
      <c r="A11" s="45" t="s">
        <v>105</v>
      </c>
      <c r="B11" s="46" t="s">
        <v>157</v>
      </c>
      <c r="C11" s="47">
        <v>0.6</v>
      </c>
      <c r="D11" s="47">
        <v>0.6</v>
      </c>
      <c r="E11" s="48" t="s">
        <v>52</v>
      </c>
      <c r="F11" s="48" t="s">
        <v>33</v>
      </c>
      <c r="G11" s="46" t="s">
        <v>33</v>
      </c>
      <c r="H11" s="49">
        <v>0.105</v>
      </c>
      <c r="I11" s="50">
        <v>0.6</v>
      </c>
      <c r="J11" s="48" t="s">
        <v>60</v>
      </c>
      <c r="K11" s="48" t="s">
        <v>33</v>
      </c>
      <c r="L11" s="46" t="s">
        <v>33</v>
      </c>
      <c r="M11" s="46" t="s">
        <v>73</v>
      </c>
      <c r="N11" s="46" t="s">
        <v>69</v>
      </c>
      <c r="O11" s="51" t="s">
        <v>36</v>
      </c>
      <c r="P11" s="46" t="s">
        <v>36</v>
      </c>
      <c r="Q11" s="113" t="s">
        <v>139</v>
      </c>
      <c r="R11" s="51" t="s">
        <v>135</v>
      </c>
      <c r="S11" s="52">
        <v>45666</v>
      </c>
      <c r="T11" s="52" t="s">
        <v>140</v>
      </c>
      <c r="U11" s="52">
        <v>45879</v>
      </c>
      <c r="V11" s="52">
        <v>46002</v>
      </c>
      <c r="W11" s="52">
        <v>45912</v>
      </c>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140.25" x14ac:dyDescent="0.2">
      <c r="A12" s="45" t="s">
        <v>107</v>
      </c>
      <c r="B12" s="46" t="s">
        <v>158</v>
      </c>
      <c r="C12" s="47">
        <v>0.6</v>
      </c>
      <c r="D12" s="47">
        <v>0.6</v>
      </c>
      <c r="E12" s="48" t="s">
        <v>52</v>
      </c>
      <c r="F12" s="48" t="s">
        <v>33</v>
      </c>
      <c r="G12" s="46" t="s">
        <v>33</v>
      </c>
      <c r="H12" s="49">
        <v>0.36</v>
      </c>
      <c r="I12" s="50">
        <v>0.6</v>
      </c>
      <c r="J12" s="48" t="s">
        <v>54</v>
      </c>
      <c r="K12" s="48" t="s">
        <v>33</v>
      </c>
      <c r="L12" s="46" t="s">
        <v>33</v>
      </c>
      <c r="M12" s="46" t="s">
        <v>73</v>
      </c>
      <c r="N12" s="46" t="s">
        <v>69</v>
      </c>
      <c r="O12" s="51" t="s">
        <v>74</v>
      </c>
      <c r="P12" s="46" t="s">
        <v>74</v>
      </c>
      <c r="Q12" s="113" t="s">
        <v>141</v>
      </c>
      <c r="R12" s="51" t="s">
        <v>135</v>
      </c>
      <c r="S12" s="52">
        <v>45666</v>
      </c>
      <c r="T12" s="52" t="s">
        <v>142</v>
      </c>
      <c r="U12" s="52">
        <v>45879</v>
      </c>
      <c r="V12" s="52">
        <v>46002</v>
      </c>
      <c r="W12" s="52">
        <v>45912</v>
      </c>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02.75" thickBot="1" x14ac:dyDescent="0.25">
      <c r="A13" s="45" t="s">
        <v>109</v>
      </c>
      <c r="B13" s="46" t="s">
        <v>159</v>
      </c>
      <c r="C13" s="47">
        <v>1</v>
      </c>
      <c r="D13" s="47">
        <v>0.6</v>
      </c>
      <c r="E13" s="48" t="s">
        <v>45</v>
      </c>
      <c r="F13" s="48" t="s">
        <v>33</v>
      </c>
      <c r="G13" s="46" t="s">
        <v>46</v>
      </c>
      <c r="H13" s="49">
        <v>0.35</v>
      </c>
      <c r="I13" s="50">
        <v>0.6</v>
      </c>
      <c r="J13" s="48" t="s">
        <v>54</v>
      </c>
      <c r="K13" s="48" t="s">
        <v>33</v>
      </c>
      <c r="L13" s="46" t="s">
        <v>33</v>
      </c>
      <c r="M13" s="46" t="s">
        <v>73</v>
      </c>
      <c r="N13" s="46" t="s">
        <v>69</v>
      </c>
      <c r="O13" s="51" t="s">
        <v>81</v>
      </c>
      <c r="P13" s="46" t="s">
        <v>81</v>
      </c>
      <c r="Q13" s="113" t="s">
        <v>143</v>
      </c>
      <c r="R13" s="51" t="s">
        <v>135</v>
      </c>
      <c r="S13" s="52">
        <v>45666</v>
      </c>
      <c r="T13" s="52" t="s">
        <v>138</v>
      </c>
      <c r="U13" s="52">
        <v>45879</v>
      </c>
      <c r="V13" s="52">
        <v>46002</v>
      </c>
      <c r="W13" s="52">
        <v>45912</v>
      </c>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127.5" x14ac:dyDescent="0.2">
      <c r="A14" s="45" t="s">
        <v>111</v>
      </c>
      <c r="B14" s="46" t="s">
        <v>160</v>
      </c>
      <c r="C14" s="47">
        <v>0.6</v>
      </c>
      <c r="D14" s="47">
        <v>0.6</v>
      </c>
      <c r="E14" s="48" t="s">
        <v>52</v>
      </c>
      <c r="F14" s="48" t="s">
        <v>33</v>
      </c>
      <c r="G14" s="46" t="s">
        <v>33</v>
      </c>
      <c r="H14" s="49">
        <v>0.36</v>
      </c>
      <c r="I14" s="50">
        <v>0.6</v>
      </c>
      <c r="J14" s="48" t="s">
        <v>54</v>
      </c>
      <c r="K14" s="48" t="s">
        <v>33</v>
      </c>
      <c r="L14" s="46" t="s">
        <v>33</v>
      </c>
      <c r="M14" s="46" t="s">
        <v>73</v>
      </c>
      <c r="N14" s="46" t="s">
        <v>69</v>
      </c>
      <c r="O14" s="51" t="s">
        <v>36</v>
      </c>
      <c r="P14" s="46" t="s">
        <v>36</v>
      </c>
      <c r="Q14" s="114" t="s">
        <v>144</v>
      </c>
      <c r="R14" s="51" t="s">
        <v>135</v>
      </c>
      <c r="S14" s="52">
        <v>45666</v>
      </c>
      <c r="T14" s="52" t="s">
        <v>142</v>
      </c>
      <c r="U14" s="52">
        <v>45879</v>
      </c>
      <c r="V14" s="52">
        <v>46002</v>
      </c>
      <c r="W14" s="52">
        <v>45912</v>
      </c>
      <c r="X14" s="51"/>
      <c r="Y14" s="51"/>
      <c r="Z14" s="51"/>
      <c r="AA14" s="53"/>
      <c r="AB14" s="53"/>
      <c r="AM14" s="36"/>
      <c r="AN14" s="36"/>
      <c r="AO14" s="44"/>
      <c r="AP14" s="59"/>
      <c r="AQ14" s="60"/>
      <c r="AR14" s="57"/>
      <c r="AS14" s="57"/>
      <c r="AT14" s="57"/>
      <c r="AU14" s="57"/>
      <c r="AV14" s="57"/>
      <c r="AW14" s="44"/>
      <c r="AX14" s="44"/>
    </row>
    <row r="15" spans="1:50" ht="153" x14ac:dyDescent="0.2">
      <c r="A15" s="45" t="s">
        <v>113</v>
      </c>
      <c r="B15" s="46" t="s">
        <v>161</v>
      </c>
      <c r="C15" s="47">
        <v>0.4</v>
      </c>
      <c r="D15" s="47">
        <v>0.8</v>
      </c>
      <c r="E15" s="48" t="s">
        <v>54</v>
      </c>
      <c r="F15" s="48" t="s">
        <v>34</v>
      </c>
      <c r="G15" s="46" t="s">
        <v>46</v>
      </c>
      <c r="H15" s="49">
        <v>7.1999999999999995E-2</v>
      </c>
      <c r="I15" s="50">
        <v>0.8</v>
      </c>
      <c r="J15" s="48" t="s">
        <v>60</v>
      </c>
      <c r="K15" s="48" t="s">
        <v>34</v>
      </c>
      <c r="L15" s="46" t="s">
        <v>46</v>
      </c>
      <c r="M15" s="46" t="s">
        <v>73</v>
      </c>
      <c r="N15" s="46" t="s">
        <v>69</v>
      </c>
      <c r="O15" s="51" t="s">
        <v>81</v>
      </c>
      <c r="P15" s="46" t="s">
        <v>81</v>
      </c>
      <c r="Q15" s="114" t="s">
        <v>145</v>
      </c>
      <c r="R15" s="51" t="s">
        <v>146</v>
      </c>
      <c r="S15" s="52">
        <v>45666</v>
      </c>
      <c r="T15" s="52" t="s">
        <v>142</v>
      </c>
      <c r="U15" s="52">
        <v>45879</v>
      </c>
      <c r="V15" s="52">
        <v>46002</v>
      </c>
      <c r="W15" s="52">
        <v>45912</v>
      </c>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153" x14ac:dyDescent="0.2">
      <c r="A16" s="45" t="s">
        <v>115</v>
      </c>
      <c r="B16" s="46" t="s">
        <v>162</v>
      </c>
      <c r="C16" s="47">
        <v>0.4</v>
      </c>
      <c r="D16" s="47">
        <v>0.8</v>
      </c>
      <c r="E16" s="48" t="s">
        <v>54</v>
      </c>
      <c r="F16" s="48" t="s">
        <v>34</v>
      </c>
      <c r="G16" s="46" t="s">
        <v>46</v>
      </c>
      <c r="H16" s="49">
        <v>0.24</v>
      </c>
      <c r="I16" s="50">
        <v>0.8</v>
      </c>
      <c r="J16" s="48" t="s">
        <v>54</v>
      </c>
      <c r="K16" s="48" t="s">
        <v>34</v>
      </c>
      <c r="L16" s="46" t="s">
        <v>46</v>
      </c>
      <c r="M16" s="46" t="s">
        <v>73</v>
      </c>
      <c r="N16" s="46" t="s">
        <v>69</v>
      </c>
      <c r="O16" s="51" t="s">
        <v>81</v>
      </c>
      <c r="P16" s="46" t="s">
        <v>81</v>
      </c>
      <c r="Q16" s="114" t="s">
        <v>147</v>
      </c>
      <c r="R16" s="51" t="s">
        <v>146</v>
      </c>
      <c r="S16" s="52">
        <v>45666</v>
      </c>
      <c r="T16" s="52" t="s">
        <v>138</v>
      </c>
      <c r="U16" s="52">
        <v>45879</v>
      </c>
      <c r="V16" s="52">
        <v>46002</v>
      </c>
      <c r="W16" s="52">
        <v>45912</v>
      </c>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114.75" x14ac:dyDescent="0.2">
      <c r="A17" s="45" t="s">
        <v>117</v>
      </c>
      <c r="B17" s="46" t="s">
        <v>163</v>
      </c>
      <c r="C17" s="47">
        <v>0.6</v>
      </c>
      <c r="D17" s="47">
        <v>0.8</v>
      </c>
      <c r="E17" s="48" t="s">
        <v>52</v>
      </c>
      <c r="F17" s="48" t="s">
        <v>34</v>
      </c>
      <c r="G17" s="46" t="s">
        <v>46</v>
      </c>
      <c r="H17" s="49">
        <v>0.12959999999999999</v>
      </c>
      <c r="I17" s="50">
        <v>0.8</v>
      </c>
      <c r="J17" s="48" t="s">
        <v>60</v>
      </c>
      <c r="K17" s="48" t="s">
        <v>34</v>
      </c>
      <c r="L17" s="46" t="s">
        <v>46</v>
      </c>
      <c r="M17" s="46" t="s">
        <v>73</v>
      </c>
      <c r="N17" s="46" t="s">
        <v>69</v>
      </c>
      <c r="O17" s="51" t="s">
        <v>81</v>
      </c>
      <c r="P17" s="46" t="s">
        <v>81</v>
      </c>
      <c r="Q17" s="51" t="s">
        <v>148</v>
      </c>
      <c r="R17" s="51" t="s">
        <v>135</v>
      </c>
      <c r="S17" s="52">
        <v>45666</v>
      </c>
      <c r="T17" s="52" t="s">
        <v>142</v>
      </c>
      <c r="U17" s="51" t="s">
        <v>149</v>
      </c>
      <c r="V17" s="52">
        <v>45727</v>
      </c>
      <c r="W17" s="51" t="s">
        <v>150</v>
      </c>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114.75" x14ac:dyDescent="0.2">
      <c r="A18" s="45" t="s">
        <v>119</v>
      </c>
      <c r="B18" s="46" t="s">
        <v>164</v>
      </c>
      <c r="C18" s="47">
        <v>0.4</v>
      </c>
      <c r="D18" s="47">
        <v>1</v>
      </c>
      <c r="E18" s="48" t="s">
        <v>54</v>
      </c>
      <c r="F18" s="48" t="s">
        <v>35</v>
      </c>
      <c r="G18" s="46" t="s">
        <v>47</v>
      </c>
      <c r="H18" s="49">
        <v>0.2</v>
      </c>
      <c r="I18" s="50">
        <v>1</v>
      </c>
      <c r="J18" s="48" t="s">
        <v>60</v>
      </c>
      <c r="K18" s="48" t="s">
        <v>35</v>
      </c>
      <c r="L18" s="46" t="s">
        <v>47</v>
      </c>
      <c r="M18" s="46" t="s">
        <v>73</v>
      </c>
      <c r="N18" s="46" t="s">
        <v>69</v>
      </c>
      <c r="O18" s="51" t="s">
        <v>81</v>
      </c>
      <c r="P18" s="46" t="s">
        <v>81</v>
      </c>
      <c r="Q18" s="51" t="s">
        <v>151</v>
      </c>
      <c r="R18" s="51" t="s">
        <v>135</v>
      </c>
      <c r="S18" s="52">
        <v>45666</v>
      </c>
      <c r="T18" s="52" t="s">
        <v>142</v>
      </c>
      <c r="U18" s="51" t="s">
        <v>149</v>
      </c>
      <c r="V18" s="52">
        <v>45727</v>
      </c>
      <c r="W18" s="51" t="s">
        <v>150</v>
      </c>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76.5" x14ac:dyDescent="0.2">
      <c r="A19" s="45" t="s">
        <v>121</v>
      </c>
      <c r="B19" s="46" t="s">
        <v>165</v>
      </c>
      <c r="C19" s="47">
        <v>0.4</v>
      </c>
      <c r="D19" s="47">
        <v>0.6</v>
      </c>
      <c r="E19" s="48" t="s">
        <v>54</v>
      </c>
      <c r="F19" s="48" t="s">
        <v>33</v>
      </c>
      <c r="G19" s="46" t="s">
        <v>33</v>
      </c>
      <c r="H19" s="49">
        <v>0.1</v>
      </c>
      <c r="I19" s="50">
        <v>0.6</v>
      </c>
      <c r="J19" s="48" t="s">
        <v>60</v>
      </c>
      <c r="K19" s="48" t="s">
        <v>33</v>
      </c>
      <c r="L19" s="46" t="s">
        <v>33</v>
      </c>
      <c r="M19" s="46" t="s">
        <v>73</v>
      </c>
      <c r="N19" s="46" t="s">
        <v>69</v>
      </c>
      <c r="O19" s="51" t="s">
        <v>36</v>
      </c>
      <c r="P19" s="46" t="s">
        <v>36</v>
      </c>
      <c r="Q19" s="114" t="s">
        <v>152</v>
      </c>
      <c r="R19" s="51" t="s">
        <v>135</v>
      </c>
      <c r="S19" s="52">
        <v>45666</v>
      </c>
      <c r="T19" s="52" t="s">
        <v>140</v>
      </c>
      <c r="U19" s="52">
        <v>45879</v>
      </c>
      <c r="V19" s="52">
        <v>46002</v>
      </c>
      <c r="W19" s="52">
        <v>45912</v>
      </c>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335" priority="6" operator="equal">
      <formula>$AE$13</formula>
    </cfRule>
    <cfRule type="cellIs" dxfId="334" priority="7" operator="equal">
      <formula>$AE$12</formula>
    </cfRule>
    <cfRule type="cellIs" dxfId="333" priority="8" operator="equal">
      <formula>$AE$11</formula>
    </cfRule>
    <cfRule type="cellIs" dxfId="332" priority="9" operator="equal">
      <formula>$AE$10</formula>
    </cfRule>
    <cfRule type="cellIs" dxfId="331" priority="10" operator="equal">
      <formula>$AE$9</formula>
    </cfRule>
  </conditionalFormatting>
  <conditionalFormatting sqref="F9:F28">
    <cfRule type="cellIs" dxfId="330" priority="1" operator="equal">
      <formula>$AF$8</formula>
    </cfRule>
    <cfRule type="cellIs" dxfId="329" priority="2" operator="equal">
      <formula>$AG$8</formula>
    </cfRule>
    <cfRule type="cellIs" dxfId="328" priority="3" operator="equal">
      <formula>$AH$8</formula>
    </cfRule>
    <cfRule type="cellIs" dxfId="327" priority="4" operator="equal">
      <formula>$AI$8</formula>
    </cfRule>
    <cfRule type="cellIs" dxfId="326" priority="5" operator="equal">
      <formula>$AJ$8</formula>
    </cfRule>
  </conditionalFormatting>
  <conditionalFormatting sqref="G9:G28">
    <cfRule type="cellIs" dxfId="325" priority="11" operator="equal">
      <formula>$AF$16</formula>
    </cfRule>
    <cfRule type="cellIs" dxfId="324" priority="12" operator="equal">
      <formula>$AF$17</formula>
    </cfRule>
    <cfRule type="cellIs" dxfId="323" priority="13" operator="equal">
      <formula>$AF$18</formula>
    </cfRule>
    <cfRule type="cellIs" dxfId="322" priority="14" operator="equal">
      <formula>$AF$19</formula>
    </cfRule>
  </conditionalFormatting>
  <conditionalFormatting sqref="I9:J28">
    <cfRule type="cellIs" dxfId="321" priority="15" operator="equal">
      <formula>$AE$13</formula>
    </cfRule>
    <cfRule type="cellIs" dxfId="320" priority="16" operator="equal">
      <formula>$AE$12</formula>
    </cfRule>
    <cfRule type="cellIs" dxfId="319" priority="17" operator="equal">
      <formula>$AE$11</formula>
    </cfRule>
    <cfRule type="cellIs" dxfId="318" priority="18" operator="equal">
      <formula>$AE$10</formula>
    </cfRule>
    <cfRule type="cellIs" dxfId="317" priority="19" operator="equal">
      <formula>$AE$9</formula>
    </cfRule>
  </conditionalFormatting>
  <conditionalFormatting sqref="K9:K28">
    <cfRule type="cellIs" dxfId="316" priority="20" operator="equal">
      <formula>$AF$8</formula>
    </cfRule>
    <cfRule type="cellIs" dxfId="315" priority="21" operator="equal">
      <formula>$AG$8</formula>
    </cfRule>
    <cfRule type="cellIs" dxfId="314" priority="22" operator="equal">
      <formula>$AH$8</formula>
    </cfRule>
    <cfRule type="cellIs" dxfId="313" priority="23" operator="equal">
      <formula>$AI$8</formula>
    </cfRule>
    <cfRule type="cellIs" dxfId="312" priority="24" operator="equal">
      <formula>$AJ$8</formula>
    </cfRule>
  </conditionalFormatting>
  <conditionalFormatting sqref="L9:L28">
    <cfRule type="cellIs" dxfId="311" priority="25" operator="equal">
      <formula>$AF$16</formula>
    </cfRule>
    <cfRule type="cellIs" dxfId="310" priority="26" operator="equal">
      <formula>$AF$17</formula>
    </cfRule>
    <cfRule type="cellIs" dxfId="309" priority="27" operator="equal">
      <formula>$AF$18</formula>
    </cfRule>
    <cfRule type="cellIs" dxfId="308" priority="28" operator="equal">
      <formula>$AF$19</formula>
    </cfRule>
  </conditionalFormatting>
  <dataValidations count="4">
    <dataValidation type="list" allowBlank="1" showInputMessage="1" showErrorMessage="1" sqref="O9:O28" xr:uid="{A37ACBB9-93E4-4287-A92E-B1515A259873}">
      <formula1>INDIRECT($N9)</formula1>
    </dataValidation>
    <dataValidation allowBlank="1" showInputMessage="1" showErrorMessage="1" prompt="Es la materialización del riesgo y las consecuencias de su aparición. Su escala es: 5 bajo impacto, 10 medio, 20 alto impacto._x000a_" sqref="JP8:JV8" xr:uid="{0745DE13-8F3D-4D28-A47E-1A184285D2B0}"/>
    <dataValidation allowBlank="1" showInputMessage="1" showErrorMessage="1" prompt="La probabilidad se encuentra determinada por una escala de 1 a 3, siendo 1 la menor probabilidad de ocurrencia del riesgo y 3 la mayor probabilidad de  ocurrencia." sqref="JO8" xr:uid="{B4A53F08-747C-429C-9222-9B060483E24D}"/>
    <dataValidation type="list" allowBlank="1" showInputMessage="1" showErrorMessage="1" sqref="JP9:JV16" xr:uid="{9CBA9EAD-2A67-4F43-83AC-9BF8841D5D8E}">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61A5-BEF3-42E1-8167-14DECFDD2DD6}">
  <dimension ref="A1:AX35"/>
  <sheetViews>
    <sheetView workbookViewId="0">
      <selection activeCell="D14" sqref="D14"/>
    </sheetView>
  </sheetViews>
  <sheetFormatPr baseColWidth="10" defaultColWidth="14.28515625" defaultRowHeight="12.75" x14ac:dyDescent="0.25"/>
  <cols>
    <col min="1" max="1" width="11.5703125" style="32" customWidth="1"/>
    <col min="2" max="2" width="36.57031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9.4257812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201"/>
      <c r="B1" s="202" t="str">
        <f>+'[2]2 CONTEXTO E IDENTIFICACIÓN'!C1</f>
        <v>MAPA DE RIESGOS</v>
      </c>
      <c r="C1" s="1" t="str">
        <f>+'[2]2 CONTEXTO E IDENTIFICACIÓN'!D1</f>
        <v>CÓDIGO:</v>
      </c>
      <c r="D1" s="2">
        <f>+'[2]2 CONTEXTO E IDENTIFICACIÓN'!E1</f>
        <v>0</v>
      </c>
      <c r="E1" s="3"/>
      <c r="F1" s="4" t="str">
        <f>+'[2]2 CONTEXTO E IDENTIFICACIÓN'!$G$4</f>
        <v>Elaboración o Actualización:</v>
      </c>
      <c r="G1" s="5" t="str">
        <f>+IF('[2]2 CONTEXTO E IDENTIFICACIÓN'!$H$4="","",'[2]2 CONTEXTO E IDENTIFICACIÓN'!$H$4)</f>
        <v/>
      </c>
      <c r="H1" s="6"/>
      <c r="I1" s="6"/>
      <c r="U1" s="8"/>
      <c r="V1" s="8"/>
      <c r="AR1" s="9"/>
      <c r="AS1" s="9"/>
      <c r="AT1" s="9"/>
      <c r="AU1" s="9"/>
      <c r="AV1" s="9"/>
    </row>
    <row r="2" spans="1:50" s="7" customFormat="1" x14ac:dyDescent="0.2">
      <c r="A2" s="201"/>
      <c r="B2" s="202"/>
      <c r="C2" s="1" t="str">
        <f>+'[2]2 CONTEXTO E IDENTIFICACIÓN'!D2</f>
        <v>VERSIÓN:</v>
      </c>
      <c r="D2" s="2">
        <f>+'[2]2 CONTEXTO E IDENTIFICACIÓN'!E2</f>
        <v>0</v>
      </c>
      <c r="E2" s="3"/>
      <c r="F2" s="10" t="str">
        <f>+'[2]2 CONTEXTO E IDENTIFICACIÓN'!$E$5</f>
        <v>Vigencia del:</v>
      </c>
      <c r="G2" s="11">
        <f>+IF('[2]2 CONTEXTO E IDENTIFICACIÓN'!$F$5="","",'[2]2 CONTEXTO E IDENTIFICACIÓN'!$F$5)</f>
        <v>45658</v>
      </c>
      <c r="H2" s="12" t="s">
        <v>0</v>
      </c>
      <c r="I2" s="13" t="str">
        <f>+IF('[2]2 CONTEXTO E IDENTIFICACIÓN'!$H$5="","",'[2]2 CONTEXTO E IDENTIFICACIÓN'!$H$5)</f>
        <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203" t="str">
        <f>+IF('[2]2 CONTEXTO E IDENTIFICACIÓN'!$C$4="","",'[2]2 CONTEXTO E IDENTIFICACIÓN'!$C$4)</f>
        <v>SECRETARIA TIC</v>
      </c>
      <c r="C4" s="203"/>
      <c r="D4" s="203"/>
      <c r="E4" s="19"/>
      <c r="F4" s="19"/>
      <c r="G4" s="19"/>
      <c r="H4" s="19"/>
      <c r="I4" s="19"/>
      <c r="J4" s="19"/>
      <c r="K4" s="20"/>
      <c r="S4" s="8"/>
      <c r="T4" s="8"/>
      <c r="AR4" s="9"/>
      <c r="AS4" s="9"/>
      <c r="AT4" s="9"/>
      <c r="AU4" s="9"/>
      <c r="AV4" s="9"/>
    </row>
    <row r="5" spans="1:50" s="7" customFormat="1" ht="30" x14ac:dyDescent="0.2">
      <c r="A5" s="18" t="s">
        <v>2</v>
      </c>
      <c r="B5" s="203" t="str">
        <f>+IF('[2]2 CONTEXTO E IDENTIFICACIÓN'!$E$4="","",'[2]2 CONTEXTO E IDENTIFICACIÓN'!$E$4)</f>
        <v>DIRECCION DE CONECTIVIDAD E INFRAESTRUCTURA TECNOLOGICA</v>
      </c>
      <c r="C5" s="204"/>
      <c r="D5" s="204"/>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205" t="s">
        <v>4</v>
      </c>
      <c r="F7" s="205"/>
      <c r="G7" s="205"/>
      <c r="H7" s="31"/>
      <c r="I7" s="30"/>
      <c r="J7" s="205" t="s">
        <v>5</v>
      </c>
      <c r="K7" s="205"/>
      <c r="L7" s="205"/>
      <c r="M7" s="31"/>
      <c r="N7" s="31"/>
      <c r="O7" s="31"/>
      <c r="P7" s="31"/>
      <c r="Q7" s="205" t="s">
        <v>6</v>
      </c>
      <c r="R7" s="205"/>
      <c r="S7" s="205"/>
      <c r="T7" s="205"/>
      <c r="U7" s="205" t="s">
        <v>7</v>
      </c>
      <c r="V7" s="205"/>
      <c r="W7" s="20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89.25" x14ac:dyDescent="0.2">
      <c r="A9" s="45" t="str">
        <f>'[2]2 CONTEXTO E IDENTIFICACIÓN'!A9</f>
        <v>R1</v>
      </c>
      <c r="B9" s="46" t="str">
        <f>+'[2]2 CONTEXTO E IDENTIFICACIÓN'!F9</f>
        <v>Posibilidad de pérdida reputacional Por la alteración de los registros en los sistemas de información para beneficios de terceros. (con respecto a los sistemas que están a cargo de esta Dirección). Debido a la perdida de información  de corrrespondencia en el aplicativo SIGOB</v>
      </c>
      <c r="C9" s="47">
        <f>+'[2]3 PROBABIL E IMPACTO INHERENTE'!E9</f>
        <v>0.6</v>
      </c>
      <c r="D9" s="47">
        <f>+'[2]3 PROBABIL E IMPACTO INHERENTE'!M9</f>
        <v>0.4</v>
      </c>
      <c r="E9" s="48" t="str">
        <f>+'[2]4 MAPA CALOR INHERENTE'!C9</f>
        <v>Media</v>
      </c>
      <c r="F9" s="48" t="str">
        <f>+'[2]4 MAPA CALOR INHERENTE'!D9</f>
        <v>Menor</v>
      </c>
      <c r="G9" s="46" t="str">
        <f>+'[2]4 MAPA CALOR INHERENTE'!E9</f>
        <v>Moderado</v>
      </c>
      <c r="H9" s="49">
        <f>+'[2]6 MAPA CALOR RESIDUAL'!C9</f>
        <v>0.3</v>
      </c>
      <c r="I9" s="50">
        <f>+'[2]6 MAPA CALOR RESIDUAL'!D9</f>
        <v>0.4</v>
      </c>
      <c r="J9" s="48" t="str">
        <f>+'[2]6 MAPA CALOR RESIDUAL'!E9</f>
        <v>Baja</v>
      </c>
      <c r="K9" s="48" t="str">
        <f>+'[2]6 MAPA CALOR RESIDUAL'!F9</f>
        <v>Menor</v>
      </c>
      <c r="L9" s="46" t="str">
        <f>+'[2]6 MAPA CALOR RESIDUAL'!G9</f>
        <v>Moderado</v>
      </c>
      <c r="M9" s="46" t="str">
        <f t="shared" ref="M9:M28" si="0">+IF($N9="","",IF($N9=$AG$16,$AH$16,IF($N9=$AG$19,$AH$19)))</f>
        <v>Requiere Plan de Acción</v>
      </c>
      <c r="N9" s="46" t="str">
        <f t="shared" ref="N9:N28" si="1">+IF(L9="","",IF(OR(L9=$AF$16,L9=$AF$17,L9=$AF$18),$AG$16,IF(L9=$AF$19,$AG$19)))</f>
        <v>Reducir_mitigar_Transferir_Evitar</v>
      </c>
      <c r="O9" s="51"/>
      <c r="P9" s="46">
        <f t="shared" ref="P9:P28" si="2">+IF($M9="","",IF($M9=$AH$19,$AG$19,$O9))</f>
        <v>0</v>
      </c>
      <c r="Q9" s="51" t="s">
        <v>452</v>
      </c>
      <c r="R9" s="51" t="s">
        <v>453</v>
      </c>
      <c r="S9" s="52">
        <v>45778</v>
      </c>
      <c r="T9" s="52">
        <v>45899</v>
      </c>
      <c r="U9" s="51"/>
      <c r="V9" s="52">
        <v>45899</v>
      </c>
      <c r="W9" s="51"/>
      <c r="X9" s="51"/>
      <c r="Y9" s="51"/>
      <c r="Z9" s="51" t="s">
        <v>43</v>
      </c>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89.25" x14ac:dyDescent="0.2">
      <c r="A10" s="45" t="str">
        <f>'[2]2 CONTEXTO E IDENTIFICACIÓN'!A10</f>
        <v>R2</v>
      </c>
      <c r="B10" s="46" t="str">
        <f>+'[2]2 CONTEXTO E IDENTIFICACIÓN'!F10</f>
        <v>Posibilidad de pérdida reputacional Por fallas técnicas en el almacenamiento y backup de la información/SIGOB que generan vulnerabilidades en la conservación de los datos institucionales Debido a la perdida de información  de corrrespondencia en el aplicativo SIGOB</v>
      </c>
      <c r="C10" s="47">
        <f>+'[2]3 PROBABIL E IMPACTO INHERENTE'!E10</f>
        <v>0.6</v>
      </c>
      <c r="D10" s="47">
        <f>+'[2]3 PROBABIL E IMPACTO INHERENTE'!M10</f>
        <v>0.4</v>
      </c>
      <c r="E10" s="48" t="str">
        <f>+'[2]4 MAPA CALOR INHERENTE'!C10</f>
        <v>Media</v>
      </c>
      <c r="F10" s="48" t="str">
        <f>+'[2]4 MAPA CALOR INHERENTE'!D10</f>
        <v>Menor</v>
      </c>
      <c r="G10" s="46" t="str">
        <f>+'[2]4 MAPA CALOR INHERENTE'!E10</f>
        <v>Moderado</v>
      </c>
      <c r="H10" s="49">
        <f>+'[2]5 VALORACIÓN DEL CONTROL'!S15</f>
        <v>0.3</v>
      </c>
      <c r="I10" s="50">
        <f>+'[2]5 VALORACIÓN DEL CONTROL'!T15</f>
        <v>0.4</v>
      </c>
      <c r="J10" s="48" t="str">
        <f t="shared" ref="J10:J28" si="3">+IF(H10=0,"",IF(H10&lt;=$AD$13,$AE$13,IF(H10&lt;=$AD$12,$AE$12,IF(H10&lt;=$AD$11,$AE$11,IF(H10&lt;=$AD$10,$AE$10,IF(H10&lt;=$AD$9,$AE$9,""))))))</f>
        <v>Baja</v>
      </c>
      <c r="K10" s="48" t="str">
        <f t="shared" ref="K10:K28" si="4">+IF(I10=0,"",IF(I10&lt;=$AF$7,$AF$8,IF(I10&lt;=$AG$7,$AG$8,IF(I10&lt;=$AH$7,$AH$8,IF(I10&lt;=$AI$7,$AI$8,IF(I10&lt;=$AJ$7,$AJ$8,""))))))</f>
        <v>Menor</v>
      </c>
      <c r="L10" s="46" t="str">
        <f t="shared" ref="L10:L28" si="5">+IF(J10=$AE$9,IF(K10=$AF$8,$AF$9,IF(K10=$AG$8,$AG$9,IF(K10=$AH$8,$AH$9,IF(K10=$AI$8,$AI$9,IF(K10=$AJ$8,$AJ$9))))),IF(J10=$AE$10,IF(K10=$AF$8,$AF$10,IF(K10=$AG$8,$AG$10,IF(K10=$AH$8,$AH$10,IF(K10=$AI$8,$AI$10,IF(K10=$AJ$8,$AJ$10))))),IF(J10=$AE$11,IF(K10=$AF$8,$AF$11,IF(K10=$AG$8,$AG$11,IF(K10=$AH$8,$AH$11,IF(K10=$AI$8,$AI$11,IF(K10=$AJ$8,$AJ$11))))),IF(J10=$AE$12,IF(K10=$AF$8,$AF$12,IF(K10=$AG$8,$AG$12,IF(K10=$AH$8,$AH$12,IF(K10=$AI$8,$AI$12,IF(K10=$AJ$8,$AJ$12))))),IF(J10=$AE$13,IF(K10=$AF$8,$AF$13,IF(K10=$AG$8,$AG$13,IF(K10=$AH$8,$AH$13,IF(K10=$AI$8,$AI$13,IF(K10=$AJ$8,$AJ$13))))),"")))))</f>
        <v>Moderado</v>
      </c>
      <c r="M10" s="46" t="str">
        <f t="shared" si="0"/>
        <v>Requiere Plan de Acción</v>
      </c>
      <c r="N10" s="46" t="str">
        <f t="shared" si="1"/>
        <v>Reducir_mitigar_Transferir_Evitar</v>
      </c>
      <c r="O10" s="51" t="s">
        <v>36</v>
      </c>
      <c r="P10" s="46" t="str">
        <f t="shared" si="2"/>
        <v>Reducir_Mitigar</v>
      </c>
      <c r="Q10" s="51" t="s">
        <v>454</v>
      </c>
      <c r="R10" s="51" t="s">
        <v>455</v>
      </c>
      <c r="S10" s="52">
        <v>45778</v>
      </c>
      <c r="T10" s="52">
        <v>45899</v>
      </c>
      <c r="U10" s="51"/>
      <c r="V10" s="52">
        <v>45899</v>
      </c>
      <c r="W10" s="51"/>
      <c r="X10" s="51"/>
      <c r="Y10" s="51"/>
      <c r="Z10" s="51" t="s">
        <v>43</v>
      </c>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x14ac:dyDescent="0.2">
      <c r="A11" s="45" t="str">
        <f>'[2]2 CONTEXTO E IDENTIFICACIÓN'!A11</f>
        <v>R3</v>
      </c>
      <c r="B11" s="46" t="str">
        <f>+'[2]2 CONTEXTO E IDENTIFICACIÓN'!F11</f>
        <v xml:space="preserve">  </v>
      </c>
      <c r="C11" s="47" t="str">
        <f>+'[2]3 PROBABIL E IMPACTO INHERENTE'!E11</f>
        <v/>
      </c>
      <c r="D11" s="47" t="str">
        <f>+'[2]3 PROBABIL E IMPACTO INHERENTE'!M11</f>
        <v/>
      </c>
      <c r="E11" s="48" t="str">
        <f>+'[2]4 MAPA CALOR INHERENTE'!C11</f>
        <v/>
      </c>
      <c r="F11" s="48" t="str">
        <f>+'[2]4 MAPA CALOR INHERENTE'!D11</f>
        <v/>
      </c>
      <c r="G11" s="46" t="str">
        <f>+'[2]4 MAPA CALOR INHERENTE'!E11</f>
        <v/>
      </c>
      <c r="H11" s="49" t="str">
        <f>+'[2]5 VALORACIÓN DEL CONTROL'!S19</f>
        <v/>
      </c>
      <c r="I11" s="50" t="str">
        <f>+'[2]5 VALORACIÓN DEL CONTROL'!T19</f>
        <v/>
      </c>
      <c r="J11" s="48" t="str">
        <f t="shared" si="3"/>
        <v/>
      </c>
      <c r="K11" s="48" t="str">
        <f t="shared" si="4"/>
        <v/>
      </c>
      <c r="L11" s="46" t="str">
        <f>+IF(J11=$AE$9,IF(K11=$AF$8,$AF$9,IF(K11=$AG$8,$AG$9,IF(K11=$AH$8,$AH$9,IF(K11=$AI$8,$AI$9,IF(K11=$AJ$8,$AJ$9))))),IF(J11=$AE$10,IF(K11=$AF$8,$AF$10,IF(K11=$AG$8,$AG$10,IF(K11=$AH$8,$AH$10,IF(K11=$AI$8,$AI$10,IF(K11=$AJ$8,$AJ$10))))),IF(J11=$AE$11,IF(K11=$AF$8,$AF$11,IF(K11=$AG$8,$AG$11,IF(K11=$AH$8,$AH$11,IF(K11=$AI$8,$AI$11,IF(K11=$AJ$8,$AJ$11))))),IF(J11=$AE$12,IF(K11=$AF$8,$AF$12,IF(K11=$AG$8,$AG$12,IF(K11=$AH$8,$AH$12,IF(K11=$AI$8,$AI$12,IF(K11=$AJ$8,$AJ$12))))),IF(J11=$AE$13,IF(K11=$AF$8,$AF$13,IF(K11=$AG$8,$AG$13,IF(K11=$AH$8,$AH$13,IF(K11=$AI$8,$AI$13,IF(K11=$AJ$8,$AJ$13))))),"")))))</f>
        <v/>
      </c>
      <c r="M11" s="46" t="str">
        <f t="shared" si="0"/>
        <v/>
      </c>
      <c r="N11" s="46" t="str">
        <f t="shared" si="1"/>
        <v/>
      </c>
      <c r="O11" s="51"/>
      <c r="P11" s="46" t="str">
        <f t="shared" si="2"/>
        <v/>
      </c>
      <c r="Q11" s="51"/>
      <c r="R11" s="51"/>
      <c r="S11" s="52"/>
      <c r="T11" s="52"/>
      <c r="U11" s="51"/>
      <c r="V11" s="51"/>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x14ac:dyDescent="0.2">
      <c r="A12" s="45" t="str">
        <f>'[2]2 CONTEXTO E IDENTIFICACIÓN'!A12</f>
        <v>R4</v>
      </c>
      <c r="B12" s="46" t="str">
        <f>+'[2]2 CONTEXTO E IDENTIFICACIÓN'!F12</f>
        <v xml:space="preserve">  </v>
      </c>
      <c r="C12" s="47" t="str">
        <f>+'[2]3 PROBABIL E IMPACTO INHERENTE'!E12</f>
        <v/>
      </c>
      <c r="D12" s="47" t="str">
        <f>+'[2]3 PROBABIL E IMPACTO INHERENTE'!M12</f>
        <v/>
      </c>
      <c r="E12" s="48" t="str">
        <f>+'[2]4 MAPA CALOR INHERENTE'!C12</f>
        <v/>
      </c>
      <c r="F12" s="48" t="str">
        <f>+'[2]4 MAPA CALOR INHERENTE'!D12</f>
        <v/>
      </c>
      <c r="G12" s="46" t="str">
        <f>+'[2]4 MAPA CALOR INHERENTE'!E12</f>
        <v/>
      </c>
      <c r="H12" s="49" t="str">
        <f>+'[2]5 VALORACIÓN DEL CONTROL'!S23</f>
        <v/>
      </c>
      <c r="I12" s="50" t="str">
        <f>+'[2]5 VALORACIÓN DEL CONTROL'!T23</f>
        <v/>
      </c>
      <c r="J12" s="48" t="str">
        <f t="shared" si="3"/>
        <v/>
      </c>
      <c r="K12" s="48" t="str">
        <f t="shared" si="4"/>
        <v/>
      </c>
      <c r="L12" s="46" t="str">
        <f t="shared" si="5"/>
        <v/>
      </c>
      <c r="M12" s="46" t="str">
        <f t="shared" si="0"/>
        <v/>
      </c>
      <c r="N12" s="46" t="str">
        <f t="shared" si="1"/>
        <v/>
      </c>
      <c r="O12" s="51"/>
      <c r="P12" s="46" t="str">
        <f t="shared" si="2"/>
        <v/>
      </c>
      <c r="Q12" s="51"/>
      <c r="R12" s="51"/>
      <c r="S12" s="52"/>
      <c r="T12" s="52"/>
      <c r="U12" s="51"/>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3.5" thickBot="1" x14ac:dyDescent="0.25">
      <c r="A13" s="45" t="str">
        <f>'[2]2 CONTEXTO E IDENTIFICACIÓN'!A13</f>
        <v>R5</v>
      </c>
      <c r="B13" s="46" t="str">
        <f>+'[2]2 CONTEXTO E IDENTIFICACIÓN'!F13</f>
        <v xml:space="preserve">  </v>
      </c>
      <c r="C13" s="47" t="str">
        <f>+'[2]3 PROBABIL E IMPACTO INHERENTE'!E13</f>
        <v/>
      </c>
      <c r="D13" s="47" t="str">
        <f>+'[2]3 PROBABIL E IMPACTO INHERENTE'!M13</f>
        <v/>
      </c>
      <c r="E13" s="48" t="str">
        <f>+'[2]4 MAPA CALOR INHERENTE'!C13</f>
        <v/>
      </c>
      <c r="F13" s="48" t="str">
        <f>+'[2]4 MAPA CALOR INHERENTE'!D13</f>
        <v/>
      </c>
      <c r="G13" s="46" t="str">
        <f>+'[2]4 MAPA CALOR INHERENTE'!E13</f>
        <v/>
      </c>
      <c r="H13" s="49" t="str">
        <f>+'[2]5 VALORACIÓN DEL CONTROL'!S27</f>
        <v/>
      </c>
      <c r="I13" s="50" t="str">
        <f>+'[2]5 VALORACIÓN DEL CONTROL'!T27</f>
        <v/>
      </c>
      <c r="J13" s="48" t="str">
        <f t="shared" si="3"/>
        <v/>
      </c>
      <c r="K13" s="48" t="str">
        <f t="shared" si="4"/>
        <v/>
      </c>
      <c r="L13" s="46" t="str">
        <f t="shared" si="5"/>
        <v/>
      </c>
      <c r="M13" s="46" t="str">
        <f t="shared" si="0"/>
        <v/>
      </c>
      <c r="N13" s="46" t="str">
        <f t="shared" si="1"/>
        <v/>
      </c>
      <c r="O13" s="51"/>
      <c r="P13" s="46" t="str">
        <f t="shared" si="2"/>
        <v/>
      </c>
      <c r="Q13" s="51"/>
      <c r="R13" s="51"/>
      <c r="S13" s="52"/>
      <c r="T13" s="52"/>
      <c r="U13" s="51"/>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x14ac:dyDescent="0.2">
      <c r="A14" s="45" t="str">
        <f>'[2]2 CONTEXTO E IDENTIFICACIÓN'!A14</f>
        <v>R6</v>
      </c>
      <c r="B14" s="46" t="str">
        <f>+'[2]2 CONTEXTO E IDENTIFICACIÓN'!F14</f>
        <v xml:space="preserve">  </v>
      </c>
      <c r="C14" s="47" t="str">
        <f>+'[2]3 PROBABIL E IMPACTO INHERENTE'!E14</f>
        <v/>
      </c>
      <c r="D14" s="47" t="str">
        <f>+'[2]3 PROBABIL E IMPACTO INHERENTE'!M14</f>
        <v/>
      </c>
      <c r="E14" s="48" t="str">
        <f>+'[2]4 MAPA CALOR INHERENTE'!C14</f>
        <v/>
      </c>
      <c r="F14" s="48" t="str">
        <f>+'[2]4 MAPA CALOR INHERENTE'!D14</f>
        <v/>
      </c>
      <c r="G14" s="46" t="str">
        <f>+'[2]4 MAPA CALOR INHERENTE'!E14</f>
        <v/>
      </c>
      <c r="H14" s="49" t="str">
        <f>+'[2]5 VALORACIÓN DEL CONTROL'!S31</f>
        <v/>
      </c>
      <c r="I14" s="50" t="str">
        <f>+'[2]5 VALORACIÓN DEL CONTROL'!T31</f>
        <v/>
      </c>
      <c r="J14" s="48" t="str">
        <f t="shared" si="3"/>
        <v/>
      </c>
      <c r="K14" s="48" t="str">
        <f t="shared" si="4"/>
        <v/>
      </c>
      <c r="L14" s="46" t="str">
        <f t="shared" si="5"/>
        <v/>
      </c>
      <c r="M14" s="46" t="str">
        <f t="shared" si="0"/>
        <v/>
      </c>
      <c r="N14" s="46" t="str">
        <f t="shared" si="1"/>
        <v/>
      </c>
      <c r="O14" s="51"/>
      <c r="P14" s="46" t="str">
        <f t="shared" si="2"/>
        <v/>
      </c>
      <c r="Q14" s="51"/>
      <c r="R14" s="51"/>
      <c r="S14" s="52"/>
      <c r="T14" s="52"/>
      <c r="U14" s="51"/>
      <c r="V14" s="51"/>
      <c r="W14" s="51"/>
      <c r="X14" s="51"/>
      <c r="Y14" s="51"/>
      <c r="Z14" s="51"/>
      <c r="AA14" s="53"/>
      <c r="AB14" s="53"/>
      <c r="AM14" s="36"/>
      <c r="AN14" s="36"/>
      <c r="AO14" s="44"/>
      <c r="AP14" s="59"/>
      <c r="AQ14" s="60"/>
      <c r="AR14" s="57"/>
      <c r="AS14" s="57"/>
      <c r="AT14" s="57"/>
      <c r="AU14" s="57"/>
      <c r="AV14" s="57"/>
      <c r="AW14" s="44"/>
      <c r="AX14" s="44"/>
    </row>
    <row r="15" spans="1:50" ht="38.25" x14ac:dyDescent="0.2">
      <c r="A15" s="45" t="str">
        <f>'[2]2 CONTEXTO E IDENTIFICACIÓN'!A15</f>
        <v>R7</v>
      </c>
      <c r="B15" s="46" t="str">
        <f>+'[2]2 CONTEXTO E IDENTIFICACIÓN'!F15</f>
        <v xml:space="preserve">  </v>
      </c>
      <c r="C15" s="47" t="str">
        <f>+'[2]3 PROBABIL E IMPACTO INHERENTE'!E15</f>
        <v/>
      </c>
      <c r="D15" s="47" t="str">
        <f>+'[2]3 PROBABIL E IMPACTO INHERENTE'!M15</f>
        <v/>
      </c>
      <c r="E15" s="48" t="str">
        <f>+'[2]4 MAPA CALOR INHERENTE'!C15</f>
        <v/>
      </c>
      <c r="F15" s="48" t="str">
        <f>+'[2]4 MAPA CALOR INHERENTE'!D15</f>
        <v/>
      </c>
      <c r="G15" s="46" t="str">
        <f>+'[2]4 MAPA CALOR INHERENTE'!E15</f>
        <v/>
      </c>
      <c r="H15" s="49" t="str">
        <f>+'[2]5 VALORACIÓN DEL CONTROL'!S35</f>
        <v/>
      </c>
      <c r="I15" s="50" t="str">
        <f>+'[2]5 VALORACIÓN DEL CONTROL'!T35</f>
        <v/>
      </c>
      <c r="J15" s="48" t="str">
        <f t="shared" si="3"/>
        <v/>
      </c>
      <c r="K15" s="48" t="str">
        <f t="shared" si="4"/>
        <v/>
      </c>
      <c r="L15" s="46" t="str">
        <f t="shared" si="5"/>
        <v/>
      </c>
      <c r="M15" s="46" t="str">
        <f t="shared" si="0"/>
        <v/>
      </c>
      <c r="N15" s="46" t="str">
        <f t="shared" si="1"/>
        <v/>
      </c>
      <c r="O15" s="51"/>
      <c r="P15" s="46" t="str">
        <f t="shared" si="2"/>
        <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25.5" x14ac:dyDescent="0.2">
      <c r="A16" s="45" t="str">
        <f>'[2]2 CONTEXTO E IDENTIFICACIÓN'!A16</f>
        <v>R8</v>
      </c>
      <c r="B16" s="46" t="str">
        <f>+'[2]2 CONTEXTO E IDENTIFICACIÓN'!F16</f>
        <v xml:space="preserve">  </v>
      </c>
      <c r="C16" s="47" t="str">
        <f>+'[2]3 PROBABIL E IMPACTO INHERENTE'!E16</f>
        <v/>
      </c>
      <c r="D16" s="47" t="str">
        <f>+'[2]3 PROBABIL E IMPACTO INHERENTE'!M16</f>
        <v/>
      </c>
      <c r="E16" s="48" t="str">
        <f>+'[2]4 MAPA CALOR INHERENTE'!C16</f>
        <v/>
      </c>
      <c r="F16" s="48" t="str">
        <f>+'[2]4 MAPA CALOR INHERENTE'!D16</f>
        <v/>
      </c>
      <c r="G16" s="46" t="str">
        <f>+'[2]4 MAPA CALOR INHERENTE'!E16</f>
        <v/>
      </c>
      <c r="H16" s="49" t="str">
        <f>+'[2]5 VALORACIÓN DEL CONTROL'!S39</f>
        <v/>
      </c>
      <c r="I16" s="50" t="str">
        <f>+'[2]5 VALORACIÓN DEL CONTROL'!T39</f>
        <v/>
      </c>
      <c r="J16" s="48" t="str">
        <f t="shared" si="3"/>
        <v/>
      </c>
      <c r="K16" s="48" t="str">
        <f t="shared" si="4"/>
        <v/>
      </c>
      <c r="L16" s="46" t="str">
        <f t="shared" si="5"/>
        <v/>
      </c>
      <c r="M16" s="46" t="str">
        <f t="shared" si="0"/>
        <v/>
      </c>
      <c r="N16" s="46" t="str">
        <f t="shared" si="1"/>
        <v/>
      </c>
      <c r="O16" s="51"/>
      <c r="P16" s="46" t="str">
        <f t="shared" si="2"/>
        <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tr">
        <f>'[2]2 CONTEXTO E IDENTIFICACIÓN'!A17</f>
        <v>R9</v>
      </c>
      <c r="B17" s="46" t="str">
        <f>+'[2]2 CONTEXTO E IDENTIFICACIÓN'!F17</f>
        <v xml:space="preserve">  </v>
      </c>
      <c r="C17" s="47" t="str">
        <f>+'[2]3 PROBABIL E IMPACTO INHERENTE'!E17</f>
        <v/>
      </c>
      <c r="D17" s="47" t="str">
        <f>+'[2]3 PROBABIL E IMPACTO INHERENTE'!M17</f>
        <v/>
      </c>
      <c r="E17" s="48" t="str">
        <f>+'[2]4 MAPA CALOR INHERENTE'!C17</f>
        <v/>
      </c>
      <c r="F17" s="48" t="str">
        <f>+'[2]4 MAPA CALOR INHERENTE'!D17</f>
        <v/>
      </c>
      <c r="G17" s="46" t="str">
        <f>+'[2]4 MAPA CALOR INHERENTE'!E17</f>
        <v/>
      </c>
      <c r="H17" s="49" t="str">
        <f>+'[2]5 VALORACIÓN DEL CONTROL'!S43</f>
        <v/>
      </c>
      <c r="I17" s="50" t="str">
        <f>+'[2]5 VALORACIÓN DEL CONTROL'!T43</f>
        <v/>
      </c>
      <c r="J17" s="48" t="str">
        <f t="shared" si="3"/>
        <v/>
      </c>
      <c r="K17" s="48" t="str">
        <f t="shared" si="4"/>
        <v/>
      </c>
      <c r="L17" s="46" t="str">
        <f t="shared" si="5"/>
        <v/>
      </c>
      <c r="M17" s="46" t="str">
        <f t="shared" si="0"/>
        <v/>
      </c>
      <c r="N17" s="46" t="str">
        <f t="shared" si="1"/>
        <v/>
      </c>
      <c r="O17" s="51"/>
      <c r="P17" s="46" t="str">
        <f t="shared" si="2"/>
        <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tr">
        <f>'[2]2 CONTEXTO E IDENTIFICACIÓN'!A18</f>
        <v>R10</v>
      </c>
      <c r="B18" s="46" t="str">
        <f>+'[2]2 CONTEXTO E IDENTIFICACIÓN'!F18</f>
        <v xml:space="preserve">  </v>
      </c>
      <c r="C18" s="47" t="str">
        <f>+'[2]3 PROBABIL E IMPACTO INHERENTE'!E18</f>
        <v/>
      </c>
      <c r="D18" s="47" t="str">
        <f>+'[2]3 PROBABIL E IMPACTO INHERENTE'!M18</f>
        <v/>
      </c>
      <c r="E18" s="48" t="str">
        <f>+'[2]4 MAPA CALOR INHERENTE'!C18</f>
        <v/>
      </c>
      <c r="F18" s="48" t="str">
        <f>+'[2]4 MAPA CALOR INHERENTE'!D18</f>
        <v/>
      </c>
      <c r="G18" s="46" t="str">
        <f>+'[2]4 MAPA CALOR INHERENTE'!E18</f>
        <v/>
      </c>
      <c r="H18" s="49" t="str">
        <f>+'[2]5 VALORACIÓN DEL CONTROL'!S47</f>
        <v/>
      </c>
      <c r="I18" s="50" t="str">
        <f>+'[2]5 VALORACIÓN DEL CONTROL'!T47</f>
        <v/>
      </c>
      <c r="J18" s="48" t="str">
        <f t="shared" si="3"/>
        <v/>
      </c>
      <c r="K18" s="48" t="str">
        <f t="shared" si="4"/>
        <v/>
      </c>
      <c r="L18" s="46" t="str">
        <f t="shared" si="5"/>
        <v/>
      </c>
      <c r="M18" s="46" t="str">
        <f t="shared" si="0"/>
        <v/>
      </c>
      <c r="N18" s="46" t="str">
        <f t="shared" si="1"/>
        <v/>
      </c>
      <c r="O18" s="51"/>
      <c r="P18" s="46" t="str">
        <f t="shared" si="2"/>
        <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tr">
        <f>'[2]2 CONTEXTO E IDENTIFICACIÓN'!A19</f>
        <v>R11</v>
      </c>
      <c r="B19" s="46" t="str">
        <f>+'[2]2 CONTEXTO E IDENTIFICACIÓN'!F19</f>
        <v xml:space="preserve">  </v>
      </c>
      <c r="C19" s="47" t="str">
        <f>+'[2]3 PROBABIL E IMPACTO INHERENTE'!E19</f>
        <v/>
      </c>
      <c r="D19" s="47" t="str">
        <f>+'[2]3 PROBABIL E IMPACTO INHERENTE'!M19</f>
        <v/>
      </c>
      <c r="E19" s="48" t="str">
        <f>+'[2]4 MAPA CALOR INHERENTE'!C19</f>
        <v/>
      </c>
      <c r="F19" s="48" t="str">
        <f>+'[2]4 MAPA CALOR INHERENTE'!D19</f>
        <v/>
      </c>
      <c r="G19" s="46" t="str">
        <f>+'[2]4 MAPA CALOR INHERENTE'!E19</f>
        <v/>
      </c>
      <c r="H19" s="49" t="str">
        <f>+'[2]5 VALORACIÓN DEL CONTROL'!S51</f>
        <v/>
      </c>
      <c r="I19" s="50" t="str">
        <f>+'[2]5 VALORACIÓN DEL CONTROL'!T51</f>
        <v/>
      </c>
      <c r="J19" s="48" t="str">
        <f t="shared" si="3"/>
        <v/>
      </c>
      <c r="K19" s="48" t="str">
        <f t="shared" si="4"/>
        <v/>
      </c>
      <c r="L19" s="46" t="str">
        <f t="shared" si="5"/>
        <v/>
      </c>
      <c r="M19" s="46" t="str">
        <f t="shared" si="0"/>
        <v/>
      </c>
      <c r="N19" s="46" t="str">
        <f t="shared" si="1"/>
        <v/>
      </c>
      <c r="O19" s="51"/>
      <c r="P19" s="46" t="str">
        <f t="shared" si="2"/>
        <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tr">
        <f>'[2]2 CONTEXTO E IDENTIFICACIÓN'!A20</f>
        <v>R12</v>
      </c>
      <c r="B20" s="46" t="str">
        <f>+'[2]2 CONTEXTO E IDENTIFICACIÓN'!F20</f>
        <v xml:space="preserve">  </v>
      </c>
      <c r="C20" s="47" t="str">
        <f>+'[2]3 PROBABIL E IMPACTO INHERENTE'!E20</f>
        <v/>
      </c>
      <c r="D20" s="47" t="str">
        <f>+'[2]3 PROBABIL E IMPACTO INHERENTE'!M20</f>
        <v/>
      </c>
      <c r="E20" s="48" t="str">
        <f>+'[2]4 MAPA CALOR INHERENTE'!C20</f>
        <v/>
      </c>
      <c r="F20" s="48" t="str">
        <f>+'[2]4 MAPA CALOR INHERENTE'!D20</f>
        <v/>
      </c>
      <c r="G20" s="46" t="str">
        <f>+'[2]4 MAPA CALOR INHERENTE'!E20</f>
        <v/>
      </c>
      <c r="H20" s="49" t="str">
        <f>+'[2]5 VALORACIÓN DEL CONTROL'!S55</f>
        <v/>
      </c>
      <c r="I20" s="50" t="str">
        <f>+'[2]5 VALORACIÓN DEL CONTROL'!T55</f>
        <v/>
      </c>
      <c r="J20" s="48" t="str">
        <f t="shared" si="3"/>
        <v/>
      </c>
      <c r="K20" s="48" t="str">
        <f t="shared" si="4"/>
        <v/>
      </c>
      <c r="L20" s="46" t="str">
        <f t="shared" si="5"/>
        <v/>
      </c>
      <c r="M20" s="46" t="str">
        <f t="shared" si="0"/>
        <v/>
      </c>
      <c r="N20" s="46" t="str">
        <f t="shared" si="1"/>
        <v/>
      </c>
      <c r="O20" s="51"/>
      <c r="P20" s="46" t="str">
        <f t="shared" si="2"/>
        <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tr">
        <f>'[2]2 CONTEXTO E IDENTIFICACIÓN'!A21</f>
        <v>R13</v>
      </c>
      <c r="B21" s="46" t="str">
        <f>+'[2]2 CONTEXTO E IDENTIFICACIÓN'!F21</f>
        <v xml:space="preserve">  </v>
      </c>
      <c r="C21" s="47" t="str">
        <f>+'[2]3 PROBABIL E IMPACTO INHERENTE'!E21</f>
        <v/>
      </c>
      <c r="D21" s="47" t="str">
        <f>+'[2]3 PROBABIL E IMPACTO INHERENTE'!M21</f>
        <v/>
      </c>
      <c r="E21" s="48" t="str">
        <f>+'[2]4 MAPA CALOR INHERENTE'!C21</f>
        <v/>
      </c>
      <c r="F21" s="48" t="str">
        <f>+'[2]4 MAPA CALOR INHERENTE'!D21</f>
        <v/>
      </c>
      <c r="G21" s="46" t="str">
        <f>+'[2]4 MAPA CALOR INHERENTE'!E21</f>
        <v/>
      </c>
      <c r="H21" s="49" t="str">
        <f>+'[2]5 VALORACIÓN DEL CONTROL'!S59</f>
        <v/>
      </c>
      <c r="I21" s="50" t="str">
        <f>+'[2]5 VALORACIÓN DEL CONTROL'!T59</f>
        <v/>
      </c>
      <c r="J21" s="48" t="str">
        <f t="shared" si="3"/>
        <v/>
      </c>
      <c r="K21" s="48" t="str">
        <f t="shared" si="4"/>
        <v/>
      </c>
      <c r="L21" s="46" t="str">
        <f t="shared" si="5"/>
        <v/>
      </c>
      <c r="M21" s="46" t="str">
        <f t="shared" si="0"/>
        <v/>
      </c>
      <c r="N21" s="46" t="str">
        <f t="shared" si="1"/>
        <v/>
      </c>
      <c r="O21" s="51"/>
      <c r="P21" s="46" t="str">
        <f t="shared" si="2"/>
        <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tr">
        <f>'[2]2 CONTEXTO E IDENTIFICACIÓN'!A22</f>
        <v>R14</v>
      </c>
      <c r="B22" s="46" t="str">
        <f>+'[2]2 CONTEXTO E IDENTIFICACIÓN'!F22</f>
        <v xml:space="preserve">  </v>
      </c>
      <c r="C22" s="47" t="str">
        <f>+'[2]3 PROBABIL E IMPACTO INHERENTE'!E22</f>
        <v/>
      </c>
      <c r="D22" s="47" t="str">
        <f>+'[2]3 PROBABIL E IMPACTO INHERENTE'!M22</f>
        <v/>
      </c>
      <c r="E22" s="48" t="str">
        <f>+'[2]4 MAPA CALOR INHERENTE'!C22</f>
        <v/>
      </c>
      <c r="F22" s="48" t="str">
        <f>+'[2]4 MAPA CALOR INHERENTE'!D22</f>
        <v/>
      </c>
      <c r="G22" s="46" t="str">
        <f>+'[2]4 MAPA CALOR INHERENTE'!E22</f>
        <v/>
      </c>
      <c r="H22" s="49" t="str">
        <f>+'[2]5 VALORACIÓN DEL CONTROL'!S63</f>
        <v/>
      </c>
      <c r="I22" s="50" t="str">
        <f>+'[2]5 VALORACIÓN DEL CONTROL'!T63</f>
        <v/>
      </c>
      <c r="J22" s="48" t="str">
        <f t="shared" si="3"/>
        <v/>
      </c>
      <c r="K22" s="48" t="str">
        <f t="shared" si="4"/>
        <v/>
      </c>
      <c r="L22" s="46" t="str">
        <f t="shared" si="5"/>
        <v/>
      </c>
      <c r="M22" s="46" t="str">
        <f t="shared" si="0"/>
        <v/>
      </c>
      <c r="N22" s="46" t="str">
        <f t="shared" si="1"/>
        <v/>
      </c>
      <c r="O22" s="51"/>
      <c r="P22" s="46" t="str">
        <f t="shared" si="2"/>
        <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tr">
        <f>'[2]2 CONTEXTO E IDENTIFICACIÓN'!A23</f>
        <v>R15</v>
      </c>
      <c r="B23" s="46" t="str">
        <f>+'[2]2 CONTEXTO E IDENTIFICACIÓN'!F23</f>
        <v xml:space="preserve">  </v>
      </c>
      <c r="C23" s="47" t="str">
        <f>+'[2]3 PROBABIL E IMPACTO INHERENTE'!E23</f>
        <v/>
      </c>
      <c r="D23" s="47" t="str">
        <f>+'[2]3 PROBABIL E IMPACTO INHERENTE'!M23</f>
        <v/>
      </c>
      <c r="E23" s="48" t="str">
        <f>+'[2]4 MAPA CALOR INHERENTE'!C23</f>
        <v/>
      </c>
      <c r="F23" s="48" t="str">
        <f>+'[2]4 MAPA CALOR INHERENTE'!D23</f>
        <v/>
      </c>
      <c r="G23" s="46" t="str">
        <f>+'[2]4 MAPA CALOR INHERENTE'!E23</f>
        <v/>
      </c>
      <c r="H23" s="49" t="str">
        <f>+'[2]5 VALORACIÓN DEL CONTROL'!S67</f>
        <v/>
      </c>
      <c r="I23" s="50" t="str">
        <f>+'[2]5 VALORACIÓN DEL CONTROL'!T67</f>
        <v/>
      </c>
      <c r="J23" s="48" t="str">
        <f t="shared" si="3"/>
        <v/>
      </c>
      <c r="K23" s="48" t="str">
        <f t="shared" si="4"/>
        <v/>
      </c>
      <c r="L23" s="46" t="str">
        <f t="shared" si="5"/>
        <v/>
      </c>
      <c r="M23" s="46" t="str">
        <f t="shared" si="0"/>
        <v/>
      </c>
      <c r="N23" s="46" t="str">
        <f t="shared" si="1"/>
        <v/>
      </c>
      <c r="O23" s="51"/>
      <c r="P23" s="46" t="str">
        <f t="shared" si="2"/>
        <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tr">
        <f>'[2]2 CONTEXTO E IDENTIFICACIÓN'!A24</f>
        <v>R16</v>
      </c>
      <c r="B24" s="46" t="str">
        <f>+'[2]2 CONTEXTO E IDENTIFICACIÓN'!F24</f>
        <v xml:space="preserve">  </v>
      </c>
      <c r="C24" s="47" t="str">
        <f>+'[2]3 PROBABIL E IMPACTO INHERENTE'!E24</f>
        <v/>
      </c>
      <c r="D24" s="47" t="str">
        <f>+'[2]3 PROBABIL E IMPACTO INHERENTE'!M24</f>
        <v/>
      </c>
      <c r="E24" s="48" t="str">
        <f>+'[2]4 MAPA CALOR INHERENTE'!C24</f>
        <v/>
      </c>
      <c r="F24" s="48" t="str">
        <f>+'[2]4 MAPA CALOR INHERENTE'!D24</f>
        <v/>
      </c>
      <c r="G24" s="46" t="str">
        <f>+'[2]4 MAPA CALOR INHERENTE'!E24</f>
        <v/>
      </c>
      <c r="H24" s="49" t="str">
        <f>+'[2]5 VALORACIÓN DEL CONTROL'!S71</f>
        <v/>
      </c>
      <c r="I24" s="50" t="str">
        <f>+'[2]5 VALORACIÓN DEL CONTROL'!T71</f>
        <v/>
      </c>
      <c r="J24" s="48" t="str">
        <f t="shared" si="3"/>
        <v/>
      </c>
      <c r="K24" s="48" t="str">
        <f t="shared" si="4"/>
        <v/>
      </c>
      <c r="L24" s="46" t="str">
        <f t="shared" si="5"/>
        <v/>
      </c>
      <c r="M24" s="46" t="str">
        <f t="shared" si="0"/>
        <v/>
      </c>
      <c r="N24" s="46" t="str">
        <f t="shared" si="1"/>
        <v/>
      </c>
      <c r="O24" s="51"/>
      <c r="P24" s="46" t="str">
        <f t="shared" si="2"/>
        <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tr">
        <f>'[2]2 CONTEXTO E IDENTIFICACIÓN'!A25</f>
        <v>R17</v>
      </c>
      <c r="B25" s="46" t="str">
        <f>+'[2]2 CONTEXTO E IDENTIFICACIÓN'!F25</f>
        <v xml:space="preserve">  </v>
      </c>
      <c r="C25" s="47" t="str">
        <f>+'[2]3 PROBABIL E IMPACTO INHERENTE'!E25</f>
        <v/>
      </c>
      <c r="D25" s="47" t="str">
        <f>+'[2]3 PROBABIL E IMPACTO INHERENTE'!M25</f>
        <v/>
      </c>
      <c r="E25" s="48" t="str">
        <f>+'[2]4 MAPA CALOR INHERENTE'!C25</f>
        <v/>
      </c>
      <c r="F25" s="48" t="str">
        <f>+'[2]4 MAPA CALOR INHERENTE'!D25</f>
        <v/>
      </c>
      <c r="G25" s="46" t="str">
        <f>+'[2]4 MAPA CALOR INHERENTE'!E25</f>
        <v/>
      </c>
      <c r="H25" s="49" t="str">
        <f>+'[2]5 VALORACIÓN DEL CONTROL'!S75</f>
        <v/>
      </c>
      <c r="I25" s="50" t="str">
        <f>+'[2]5 VALORACIÓN DEL CONTROL'!T75</f>
        <v/>
      </c>
      <c r="J25" s="48" t="str">
        <f t="shared" si="3"/>
        <v/>
      </c>
      <c r="K25" s="48" t="str">
        <f t="shared" si="4"/>
        <v/>
      </c>
      <c r="L25" s="46" t="str">
        <f t="shared" si="5"/>
        <v/>
      </c>
      <c r="M25" s="46" t="str">
        <f t="shared" si="0"/>
        <v/>
      </c>
      <c r="N25" s="46" t="str">
        <f t="shared" si="1"/>
        <v/>
      </c>
      <c r="O25" s="51"/>
      <c r="P25" s="46" t="str">
        <f t="shared" si="2"/>
        <v/>
      </c>
      <c r="Q25" s="51"/>
      <c r="R25" s="51"/>
      <c r="S25" s="52"/>
      <c r="T25" s="52"/>
      <c r="U25" s="51"/>
      <c r="V25" s="51"/>
      <c r="W25" s="51"/>
      <c r="X25" s="51"/>
      <c r="Y25" s="51"/>
      <c r="Z25" s="51"/>
      <c r="AA25" s="53"/>
      <c r="AB25" s="53"/>
    </row>
    <row r="26" spans="1:50" x14ac:dyDescent="0.25">
      <c r="A26" s="45" t="str">
        <f>'[2]2 CONTEXTO E IDENTIFICACIÓN'!A26</f>
        <v>R18</v>
      </c>
      <c r="B26" s="46" t="str">
        <f>+'[2]2 CONTEXTO E IDENTIFICACIÓN'!F26</f>
        <v xml:space="preserve">  </v>
      </c>
      <c r="C26" s="47" t="str">
        <f>+'[2]3 PROBABIL E IMPACTO INHERENTE'!E26</f>
        <v/>
      </c>
      <c r="D26" s="47" t="str">
        <f>+'[2]3 PROBABIL E IMPACTO INHERENTE'!M26</f>
        <v/>
      </c>
      <c r="E26" s="48" t="str">
        <f>+'[2]4 MAPA CALOR INHERENTE'!C26</f>
        <v/>
      </c>
      <c r="F26" s="48" t="str">
        <f>+'[2]4 MAPA CALOR INHERENTE'!D26</f>
        <v/>
      </c>
      <c r="G26" s="46" t="str">
        <f>+'[2]4 MAPA CALOR INHERENTE'!E26</f>
        <v/>
      </c>
      <c r="H26" s="49" t="str">
        <f>+'[2]5 VALORACIÓN DEL CONTROL'!S79</f>
        <v/>
      </c>
      <c r="I26" s="50" t="str">
        <f>+'[2]5 VALORACIÓN DEL CONTROL'!T79</f>
        <v/>
      </c>
      <c r="J26" s="48" t="str">
        <f t="shared" si="3"/>
        <v/>
      </c>
      <c r="K26" s="48" t="str">
        <f t="shared" si="4"/>
        <v/>
      </c>
      <c r="L26" s="46" t="str">
        <f t="shared" si="5"/>
        <v/>
      </c>
      <c r="M26" s="46" t="str">
        <f t="shared" si="0"/>
        <v/>
      </c>
      <c r="N26" s="46" t="str">
        <f t="shared" si="1"/>
        <v/>
      </c>
      <c r="O26" s="51"/>
      <c r="P26" s="46" t="str">
        <f t="shared" si="2"/>
        <v/>
      </c>
      <c r="Q26" s="51"/>
      <c r="R26" s="51"/>
      <c r="S26" s="52"/>
      <c r="T26" s="52"/>
      <c r="U26" s="51"/>
      <c r="V26" s="51"/>
      <c r="W26" s="51"/>
      <c r="X26" s="51"/>
      <c r="Y26" s="51"/>
      <c r="Z26" s="51"/>
      <c r="AA26" s="53"/>
      <c r="AB26" s="53"/>
    </row>
    <row r="27" spans="1:50" x14ac:dyDescent="0.25">
      <c r="A27" s="45" t="str">
        <f>'[2]2 CONTEXTO E IDENTIFICACIÓN'!A27</f>
        <v>R19</v>
      </c>
      <c r="B27" s="46" t="str">
        <f>+'[2]2 CONTEXTO E IDENTIFICACIÓN'!F27</f>
        <v xml:space="preserve">  </v>
      </c>
      <c r="C27" s="47" t="str">
        <f>+'[2]3 PROBABIL E IMPACTO INHERENTE'!E27</f>
        <v/>
      </c>
      <c r="D27" s="47" t="str">
        <f>+'[2]3 PROBABIL E IMPACTO INHERENTE'!M27</f>
        <v/>
      </c>
      <c r="E27" s="48" t="str">
        <f>+'[2]4 MAPA CALOR INHERENTE'!C27</f>
        <v/>
      </c>
      <c r="F27" s="48" t="str">
        <f>+'[2]4 MAPA CALOR INHERENTE'!D27</f>
        <v/>
      </c>
      <c r="G27" s="46" t="str">
        <f>+'[2]4 MAPA CALOR INHERENTE'!E27</f>
        <v/>
      </c>
      <c r="H27" s="49" t="str">
        <f>+'[2]5 VALORACIÓN DEL CONTROL'!S83</f>
        <v/>
      </c>
      <c r="I27" s="50" t="str">
        <f>+'[2]5 VALORACIÓN DEL CONTROL'!T83</f>
        <v/>
      </c>
      <c r="J27" s="48" t="str">
        <f t="shared" si="3"/>
        <v/>
      </c>
      <c r="K27" s="48" t="str">
        <f t="shared" si="4"/>
        <v/>
      </c>
      <c r="L27" s="46" t="str">
        <f t="shared" si="5"/>
        <v/>
      </c>
      <c r="M27" s="46" t="str">
        <f t="shared" si="0"/>
        <v/>
      </c>
      <c r="N27" s="46" t="str">
        <f t="shared" si="1"/>
        <v/>
      </c>
      <c r="O27" s="51"/>
      <c r="P27" s="46" t="str">
        <f t="shared" si="2"/>
        <v/>
      </c>
      <c r="Q27" s="51"/>
      <c r="R27" s="51"/>
      <c r="S27" s="52"/>
      <c r="T27" s="52"/>
      <c r="U27" s="51"/>
      <c r="V27" s="51"/>
      <c r="W27" s="51"/>
      <c r="X27" s="51"/>
      <c r="Y27" s="51"/>
      <c r="Z27" s="51"/>
      <c r="AA27" s="53"/>
      <c r="AB27" s="53"/>
    </row>
    <row r="28" spans="1:50" x14ac:dyDescent="0.25">
      <c r="A28" s="45" t="str">
        <f>'[2]2 CONTEXTO E IDENTIFICACIÓN'!A28</f>
        <v>R20</v>
      </c>
      <c r="B28" s="46" t="str">
        <f>+'[2]2 CONTEXTO E IDENTIFICACIÓN'!F28</f>
        <v xml:space="preserve">  </v>
      </c>
      <c r="C28" s="47" t="str">
        <f>+'[2]3 PROBABIL E IMPACTO INHERENTE'!E28</f>
        <v/>
      </c>
      <c r="D28" s="47" t="str">
        <f>+'[2]3 PROBABIL E IMPACTO INHERENTE'!M28</f>
        <v/>
      </c>
      <c r="E28" s="48" t="str">
        <f>+'[2]4 MAPA CALOR INHERENTE'!C28</f>
        <v/>
      </c>
      <c r="F28" s="48" t="str">
        <f>+'[2]4 MAPA CALOR INHERENTE'!D28</f>
        <v/>
      </c>
      <c r="G28" s="46" t="str">
        <f>+'[2]4 MAPA CALOR INHERENTE'!E28</f>
        <v/>
      </c>
      <c r="H28" s="49" t="str">
        <f>+'[2]5 VALORACIÓN DEL CONTROL'!S87</f>
        <v/>
      </c>
      <c r="I28" s="50" t="str">
        <f>+'[2]5 VALORACIÓN DEL CONTROL'!T87</f>
        <v/>
      </c>
      <c r="J28" s="48" t="str">
        <f t="shared" si="3"/>
        <v/>
      </c>
      <c r="K28" s="48" t="str">
        <f t="shared" si="4"/>
        <v/>
      </c>
      <c r="L28" s="46" t="str">
        <f t="shared" si="5"/>
        <v/>
      </c>
      <c r="M28" s="46" t="str">
        <f t="shared" si="0"/>
        <v/>
      </c>
      <c r="N28" s="46" t="str">
        <f t="shared" si="1"/>
        <v/>
      </c>
      <c r="O28" s="51"/>
      <c r="P28" s="46" t="str">
        <f t="shared" si="2"/>
        <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307" priority="6" operator="equal">
      <formula>$AE$13</formula>
    </cfRule>
    <cfRule type="cellIs" dxfId="306" priority="7" operator="equal">
      <formula>$AE$12</formula>
    </cfRule>
    <cfRule type="cellIs" dxfId="305" priority="8" operator="equal">
      <formula>$AE$11</formula>
    </cfRule>
    <cfRule type="cellIs" dxfId="304" priority="9" operator="equal">
      <formula>$AE$10</formula>
    </cfRule>
    <cfRule type="cellIs" dxfId="303" priority="10" operator="equal">
      <formula>$AE$9</formula>
    </cfRule>
  </conditionalFormatting>
  <conditionalFormatting sqref="F9:F28">
    <cfRule type="cellIs" dxfId="302" priority="1" operator="equal">
      <formula>$AF$8</formula>
    </cfRule>
    <cfRule type="cellIs" dxfId="301" priority="2" operator="equal">
      <formula>$AG$8</formula>
    </cfRule>
    <cfRule type="cellIs" dxfId="300" priority="3" operator="equal">
      <formula>$AH$8</formula>
    </cfRule>
    <cfRule type="cellIs" dxfId="299" priority="4" operator="equal">
      <formula>$AI$8</formula>
    </cfRule>
    <cfRule type="cellIs" dxfId="298" priority="5" operator="equal">
      <formula>$AJ$8</formula>
    </cfRule>
  </conditionalFormatting>
  <conditionalFormatting sqref="G9:G28">
    <cfRule type="cellIs" dxfId="297" priority="11" operator="equal">
      <formula>$AF$16</formula>
    </cfRule>
    <cfRule type="cellIs" dxfId="296" priority="12" operator="equal">
      <formula>$AF$17</formula>
    </cfRule>
    <cfRule type="cellIs" dxfId="295" priority="13" operator="equal">
      <formula>$AF$18</formula>
    </cfRule>
    <cfRule type="cellIs" dxfId="294" priority="14" operator="equal">
      <formula>$AF$19</formula>
    </cfRule>
  </conditionalFormatting>
  <conditionalFormatting sqref="I9:J28">
    <cfRule type="cellIs" dxfId="293" priority="15" operator="equal">
      <formula>$AE$13</formula>
    </cfRule>
    <cfRule type="cellIs" dxfId="292" priority="16" operator="equal">
      <formula>$AE$12</formula>
    </cfRule>
    <cfRule type="cellIs" dxfId="291" priority="17" operator="equal">
      <formula>$AE$11</formula>
    </cfRule>
    <cfRule type="cellIs" dxfId="290" priority="18" operator="equal">
      <formula>$AE$10</formula>
    </cfRule>
    <cfRule type="cellIs" dxfId="289" priority="19" operator="equal">
      <formula>$AE$9</formula>
    </cfRule>
  </conditionalFormatting>
  <conditionalFormatting sqref="K9:K28">
    <cfRule type="cellIs" dxfId="288" priority="20" operator="equal">
      <formula>$AF$8</formula>
    </cfRule>
    <cfRule type="cellIs" dxfId="287" priority="21" operator="equal">
      <formula>$AG$8</formula>
    </cfRule>
    <cfRule type="cellIs" dxfId="286" priority="22" operator="equal">
      <formula>$AH$8</formula>
    </cfRule>
    <cfRule type="cellIs" dxfId="285" priority="23" operator="equal">
      <formula>$AI$8</formula>
    </cfRule>
    <cfRule type="cellIs" dxfId="284" priority="24" operator="equal">
      <formula>$AJ$8</formula>
    </cfRule>
  </conditionalFormatting>
  <conditionalFormatting sqref="L9:L28">
    <cfRule type="cellIs" dxfId="283" priority="25" operator="equal">
      <formula>$AF$16</formula>
    </cfRule>
    <cfRule type="cellIs" dxfId="282" priority="26" operator="equal">
      <formula>$AF$17</formula>
    </cfRule>
    <cfRule type="cellIs" dxfId="281" priority="27" operator="equal">
      <formula>$AF$18</formula>
    </cfRule>
    <cfRule type="cellIs" dxfId="280" priority="28" operator="equal">
      <formula>$AF$19</formula>
    </cfRule>
  </conditionalFormatting>
  <dataValidations count="4">
    <dataValidation type="list" allowBlank="1" showInputMessage="1" showErrorMessage="1" sqref="O9:O28" xr:uid="{F31F1C12-C39D-46F7-8CBE-0F34DFA2413A}">
      <formula1>INDIRECT($N9)</formula1>
    </dataValidation>
    <dataValidation allowBlank="1" showInputMessage="1" showErrorMessage="1" prompt="Es la materialización del riesgo y las consecuencias de su aparición. Su escala es: 5 bajo impacto, 10 medio, 20 alto impacto._x000a_" sqref="JP8:JV8" xr:uid="{20436EB8-B05B-464E-8FB5-EA2A427DDD5D}"/>
    <dataValidation allowBlank="1" showInputMessage="1" showErrorMessage="1" prompt="La probabilidad se encuentra determinada por una escala de 1 a 3, siendo 1 la menor probabilidad de ocurrencia del riesgo y 3 la mayor probabilidad de  ocurrencia." sqref="JO8" xr:uid="{FDE079FA-0AA1-43CF-A813-3933B03C2D9A}"/>
    <dataValidation type="list" allowBlank="1" showInputMessage="1" showErrorMessage="1" sqref="JP9:JV16" xr:uid="{7D35D271-CC2D-4A8C-9CDC-1869C2B85A9B}">
      <formula1>#REF!</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1F66-15DD-4F46-9DFC-74E515A793F0}">
  <dimension ref="A1:AX35"/>
  <sheetViews>
    <sheetView topLeftCell="E4" zoomScale="55" zoomScaleNormal="55" workbookViewId="0">
      <selection activeCell="H10" sqref="H10"/>
    </sheetView>
  </sheetViews>
  <sheetFormatPr baseColWidth="10" defaultColWidth="14.28515625" defaultRowHeight="12.75" x14ac:dyDescent="0.25"/>
  <cols>
    <col min="1" max="1" width="11.5703125" style="32" customWidth="1"/>
    <col min="2" max="2" width="48.28515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40.28515625" style="37" customWidth="1"/>
    <col min="18" max="18" width="20.85546875" style="37" customWidth="1"/>
    <col min="19" max="19" width="13"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t="s">
        <v>99</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99</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63.75" customHeight="1" x14ac:dyDescent="0.2">
      <c r="A9" s="45" t="s">
        <v>101</v>
      </c>
      <c r="B9" s="46" t="s">
        <v>180</v>
      </c>
      <c r="C9" s="47">
        <v>0.2</v>
      </c>
      <c r="D9" s="47">
        <v>0.6</v>
      </c>
      <c r="E9" s="48" t="s">
        <v>60</v>
      </c>
      <c r="F9" s="48" t="s">
        <v>33</v>
      </c>
      <c r="G9" s="46" t="s">
        <v>33</v>
      </c>
      <c r="H9" s="49">
        <v>0.2</v>
      </c>
      <c r="I9" s="50">
        <v>0.44999999999999996</v>
      </c>
      <c r="J9" s="48" t="s">
        <v>60</v>
      </c>
      <c r="K9" s="48" t="s">
        <v>33</v>
      </c>
      <c r="L9" s="46" t="s">
        <v>33</v>
      </c>
      <c r="M9" s="46" t="s">
        <v>73</v>
      </c>
      <c r="N9" s="46" t="s">
        <v>69</v>
      </c>
      <c r="O9" s="51" t="s">
        <v>36</v>
      </c>
      <c r="P9" s="46" t="s">
        <v>36</v>
      </c>
      <c r="Q9" s="51" t="s">
        <v>166</v>
      </c>
      <c r="R9" s="51" t="s">
        <v>167</v>
      </c>
      <c r="S9" s="52">
        <v>45689</v>
      </c>
      <c r="T9" s="52">
        <v>46021</v>
      </c>
      <c r="U9" s="51"/>
      <c r="V9" s="52">
        <v>45910</v>
      </c>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89.25" x14ac:dyDescent="0.2">
      <c r="A10" s="45" t="s">
        <v>103</v>
      </c>
      <c r="B10" s="46" t="s">
        <v>181</v>
      </c>
      <c r="C10" s="47">
        <v>0.4</v>
      </c>
      <c r="D10" s="47">
        <v>0.6</v>
      </c>
      <c r="E10" s="48" t="s">
        <v>54</v>
      </c>
      <c r="F10" s="48" t="s">
        <v>33</v>
      </c>
      <c r="G10" s="46" t="s">
        <v>33</v>
      </c>
      <c r="H10" s="49">
        <v>0.14399999999999999</v>
      </c>
      <c r="I10" s="50">
        <v>0.6</v>
      </c>
      <c r="J10" s="48" t="s">
        <v>60</v>
      </c>
      <c r="K10" s="48" t="s">
        <v>33</v>
      </c>
      <c r="L10" s="46" t="s">
        <v>33</v>
      </c>
      <c r="M10" s="46" t="s">
        <v>73</v>
      </c>
      <c r="N10" s="46" t="s">
        <v>69</v>
      </c>
      <c r="O10" s="51" t="s">
        <v>36</v>
      </c>
      <c r="P10" s="46" t="s">
        <v>36</v>
      </c>
      <c r="Q10" s="51" t="s">
        <v>168</v>
      </c>
      <c r="R10" s="51" t="s">
        <v>167</v>
      </c>
      <c r="S10" s="52">
        <v>45689</v>
      </c>
      <c r="T10" s="52">
        <v>46021</v>
      </c>
      <c r="U10" s="51"/>
      <c r="V10" s="52">
        <v>45910</v>
      </c>
      <c r="W10" s="51"/>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102" x14ac:dyDescent="0.2">
      <c r="A11" s="45" t="s">
        <v>105</v>
      </c>
      <c r="B11" s="46" t="s">
        <v>182</v>
      </c>
      <c r="C11" s="47">
        <v>0.2</v>
      </c>
      <c r="D11" s="47">
        <v>0.6</v>
      </c>
      <c r="E11" s="48" t="s">
        <v>60</v>
      </c>
      <c r="F11" s="48" t="s">
        <v>33</v>
      </c>
      <c r="G11" s="46" t="s">
        <v>33</v>
      </c>
      <c r="H11" s="49">
        <v>4.3199999999999995E-2</v>
      </c>
      <c r="I11" s="50">
        <v>0.6</v>
      </c>
      <c r="J11" s="48" t="s">
        <v>60</v>
      </c>
      <c r="K11" s="48" t="s">
        <v>33</v>
      </c>
      <c r="L11" s="46" t="s">
        <v>33</v>
      </c>
      <c r="M11" s="46" t="s">
        <v>73</v>
      </c>
      <c r="N11" s="46" t="s">
        <v>69</v>
      </c>
      <c r="O11" s="51" t="s">
        <v>36</v>
      </c>
      <c r="P11" s="46" t="s">
        <v>36</v>
      </c>
      <c r="Q11" s="51" t="s">
        <v>169</v>
      </c>
      <c r="R11" s="51" t="s">
        <v>167</v>
      </c>
      <c r="S11" s="52">
        <v>45689</v>
      </c>
      <c r="T11" s="52">
        <v>46021</v>
      </c>
      <c r="U11" s="51"/>
      <c r="V11" s="52">
        <v>45910</v>
      </c>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76.5" x14ac:dyDescent="0.2">
      <c r="A12" s="45" t="s">
        <v>107</v>
      </c>
      <c r="B12" s="46" t="s">
        <v>183</v>
      </c>
      <c r="C12" s="47">
        <v>0.2</v>
      </c>
      <c r="D12" s="47">
        <v>0.6</v>
      </c>
      <c r="E12" s="48" t="s">
        <v>60</v>
      </c>
      <c r="F12" s="48" t="s">
        <v>33</v>
      </c>
      <c r="G12" s="46" t="s">
        <v>33</v>
      </c>
      <c r="H12" s="49">
        <v>4.3199999999999995E-2</v>
      </c>
      <c r="I12" s="50">
        <v>0.6</v>
      </c>
      <c r="J12" s="48" t="s">
        <v>60</v>
      </c>
      <c r="K12" s="48" t="s">
        <v>33</v>
      </c>
      <c r="L12" s="46" t="s">
        <v>33</v>
      </c>
      <c r="M12" s="46" t="s">
        <v>73</v>
      </c>
      <c r="N12" s="46" t="s">
        <v>69</v>
      </c>
      <c r="O12" s="51" t="s">
        <v>36</v>
      </c>
      <c r="P12" s="46" t="s">
        <v>36</v>
      </c>
      <c r="Q12" s="51" t="s">
        <v>169</v>
      </c>
      <c r="R12" s="51" t="s">
        <v>167</v>
      </c>
      <c r="S12" s="52">
        <v>45689</v>
      </c>
      <c r="T12" s="52">
        <v>46021</v>
      </c>
      <c r="U12" s="51"/>
      <c r="V12" s="52">
        <v>45910</v>
      </c>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90" thickBot="1" x14ac:dyDescent="0.25">
      <c r="A13" s="45" t="s">
        <v>109</v>
      </c>
      <c r="B13" s="46" t="s">
        <v>184</v>
      </c>
      <c r="C13" s="47">
        <v>0.2</v>
      </c>
      <c r="D13" s="47">
        <v>0.6</v>
      </c>
      <c r="E13" s="48" t="s">
        <v>60</v>
      </c>
      <c r="F13" s="48" t="s">
        <v>33</v>
      </c>
      <c r="G13" s="46" t="s">
        <v>33</v>
      </c>
      <c r="H13" s="49">
        <v>4.3199999999999995E-2</v>
      </c>
      <c r="I13" s="50">
        <v>0.6</v>
      </c>
      <c r="J13" s="48" t="s">
        <v>60</v>
      </c>
      <c r="K13" s="48" t="s">
        <v>33</v>
      </c>
      <c r="L13" s="46" t="s">
        <v>33</v>
      </c>
      <c r="M13" s="46" t="s">
        <v>73</v>
      </c>
      <c r="N13" s="46" t="s">
        <v>69</v>
      </c>
      <c r="O13" s="51" t="s">
        <v>36</v>
      </c>
      <c r="P13" s="46" t="s">
        <v>36</v>
      </c>
      <c r="Q13" s="51" t="s">
        <v>169</v>
      </c>
      <c r="R13" s="51" t="s">
        <v>167</v>
      </c>
      <c r="S13" s="52">
        <v>45689</v>
      </c>
      <c r="T13" s="52">
        <v>46021</v>
      </c>
      <c r="U13" s="51"/>
      <c r="V13" s="52">
        <v>45910</v>
      </c>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51.75" thickBot="1" x14ac:dyDescent="0.25">
      <c r="A14" s="45" t="s">
        <v>111</v>
      </c>
      <c r="B14" s="46" t="s">
        <v>185</v>
      </c>
      <c r="C14" s="47">
        <v>0.2</v>
      </c>
      <c r="D14" s="47">
        <v>0.6</v>
      </c>
      <c r="E14" s="48" t="s">
        <v>60</v>
      </c>
      <c r="F14" s="48" t="s">
        <v>33</v>
      </c>
      <c r="G14" s="46" t="s">
        <v>33</v>
      </c>
      <c r="H14" s="49">
        <v>7.1999999999999995E-2</v>
      </c>
      <c r="I14" s="50">
        <v>0.6</v>
      </c>
      <c r="J14" s="48" t="s">
        <v>60</v>
      </c>
      <c r="K14" s="48" t="s">
        <v>33</v>
      </c>
      <c r="L14" s="46" t="s">
        <v>33</v>
      </c>
      <c r="M14" s="46" t="s">
        <v>73</v>
      </c>
      <c r="N14" s="46" t="s">
        <v>69</v>
      </c>
      <c r="O14" s="51" t="s">
        <v>36</v>
      </c>
      <c r="P14" s="46" t="s">
        <v>36</v>
      </c>
      <c r="Q14" s="51" t="s">
        <v>170</v>
      </c>
      <c r="R14" s="51" t="s">
        <v>171</v>
      </c>
      <c r="S14" s="115">
        <v>45689</v>
      </c>
      <c r="T14" s="52">
        <v>46021</v>
      </c>
      <c r="U14" s="51"/>
      <c r="V14" s="52">
        <v>45910</v>
      </c>
      <c r="W14" s="51"/>
      <c r="X14" s="51"/>
      <c r="Y14" s="51"/>
      <c r="Z14" s="51"/>
      <c r="AA14" s="53"/>
      <c r="AB14" s="53"/>
      <c r="AM14" s="36"/>
      <c r="AN14" s="36"/>
      <c r="AO14" s="44"/>
      <c r="AP14" s="59"/>
      <c r="AQ14" s="60"/>
      <c r="AR14" s="57"/>
      <c r="AS14" s="57"/>
      <c r="AT14" s="57"/>
      <c r="AU14" s="57"/>
      <c r="AV14" s="57"/>
      <c r="AW14" s="44"/>
      <c r="AX14" s="44"/>
    </row>
    <row r="15" spans="1:50" ht="38.25" x14ac:dyDescent="0.25">
      <c r="A15" s="45" t="s">
        <v>113</v>
      </c>
      <c r="B15" s="46" t="s">
        <v>186</v>
      </c>
      <c r="C15" s="47">
        <v>0.2</v>
      </c>
      <c r="D15" s="47">
        <v>0.6</v>
      </c>
      <c r="E15" s="48" t="s">
        <v>60</v>
      </c>
      <c r="F15" s="48" t="s">
        <v>33</v>
      </c>
      <c r="G15" s="46" t="s">
        <v>33</v>
      </c>
      <c r="H15" s="49">
        <v>7.1999999999999995E-2</v>
      </c>
      <c r="I15" s="50">
        <v>0.6</v>
      </c>
      <c r="J15" s="48" t="s">
        <v>60</v>
      </c>
      <c r="K15" s="48" t="s">
        <v>33</v>
      </c>
      <c r="L15" s="46" t="s">
        <v>33</v>
      </c>
      <c r="M15" s="46" t="s">
        <v>73</v>
      </c>
      <c r="N15" s="46" t="s">
        <v>69</v>
      </c>
      <c r="O15" s="51" t="s">
        <v>36</v>
      </c>
      <c r="P15" s="46" t="s">
        <v>36</v>
      </c>
      <c r="Q15" s="51" t="s">
        <v>172</v>
      </c>
      <c r="R15" s="116" t="s">
        <v>171</v>
      </c>
      <c r="S15" s="117">
        <v>45689</v>
      </c>
      <c r="T15" s="118">
        <v>46021</v>
      </c>
      <c r="U15" s="51"/>
      <c r="V15" s="52">
        <v>45910</v>
      </c>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64.5" thickBot="1" x14ac:dyDescent="0.3">
      <c r="A16" s="45" t="s">
        <v>115</v>
      </c>
      <c r="B16" s="46" t="s">
        <v>187</v>
      </c>
      <c r="C16" s="47">
        <v>0.4</v>
      </c>
      <c r="D16" s="47">
        <v>0.6</v>
      </c>
      <c r="E16" s="48" t="s">
        <v>54</v>
      </c>
      <c r="F16" s="48" t="s">
        <v>33</v>
      </c>
      <c r="G16" s="46" t="s">
        <v>33</v>
      </c>
      <c r="H16" s="49">
        <v>0.14399999999999999</v>
      </c>
      <c r="I16" s="50">
        <v>0.6</v>
      </c>
      <c r="J16" s="48" t="s">
        <v>60</v>
      </c>
      <c r="K16" s="48" t="s">
        <v>33</v>
      </c>
      <c r="L16" s="46" t="s">
        <v>33</v>
      </c>
      <c r="M16" s="46" t="s">
        <v>73</v>
      </c>
      <c r="N16" s="46" t="s">
        <v>69</v>
      </c>
      <c r="O16" s="51" t="s">
        <v>36</v>
      </c>
      <c r="P16" s="46" t="s">
        <v>36</v>
      </c>
      <c r="Q16" s="51" t="s">
        <v>173</v>
      </c>
      <c r="R16" s="116" t="s">
        <v>174</v>
      </c>
      <c r="S16" s="119">
        <v>45689</v>
      </c>
      <c r="T16" s="118">
        <v>46011</v>
      </c>
      <c r="U16" s="51"/>
      <c r="V16" s="52">
        <v>45910</v>
      </c>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76.5" x14ac:dyDescent="0.2">
      <c r="A17" s="45" t="s">
        <v>117</v>
      </c>
      <c r="B17" s="46" t="s">
        <v>188</v>
      </c>
      <c r="C17" s="47">
        <v>0.4</v>
      </c>
      <c r="D17" s="47">
        <v>0.6</v>
      </c>
      <c r="E17" s="48" t="s">
        <v>54</v>
      </c>
      <c r="F17" s="48" t="s">
        <v>33</v>
      </c>
      <c r="G17" s="46" t="s">
        <v>33</v>
      </c>
      <c r="H17" s="49">
        <v>0.24</v>
      </c>
      <c r="I17" s="50">
        <v>0.6</v>
      </c>
      <c r="J17" s="48" t="s">
        <v>54</v>
      </c>
      <c r="K17" s="48" t="s">
        <v>33</v>
      </c>
      <c r="L17" s="46" t="s">
        <v>33</v>
      </c>
      <c r="M17" s="46" t="s">
        <v>73</v>
      </c>
      <c r="N17" s="46" t="s">
        <v>69</v>
      </c>
      <c r="O17" s="51" t="s">
        <v>36</v>
      </c>
      <c r="P17" s="46" t="s">
        <v>36</v>
      </c>
      <c r="Q17" s="51" t="s">
        <v>175</v>
      </c>
      <c r="R17" s="51" t="s">
        <v>174</v>
      </c>
      <c r="S17" s="120">
        <v>45689</v>
      </c>
      <c r="T17" s="52">
        <v>46011</v>
      </c>
      <c r="U17" s="51"/>
      <c r="V17" s="52">
        <v>45910</v>
      </c>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51" x14ac:dyDescent="0.2">
      <c r="A18" s="45" t="s">
        <v>189</v>
      </c>
      <c r="B18" s="46" t="s">
        <v>190</v>
      </c>
      <c r="C18" s="47">
        <v>0.4</v>
      </c>
      <c r="D18" s="47">
        <v>0.6</v>
      </c>
      <c r="E18" s="48" t="s">
        <v>54</v>
      </c>
      <c r="F18" s="48" t="s">
        <v>33</v>
      </c>
      <c r="G18" s="46" t="s">
        <v>33</v>
      </c>
      <c r="H18" s="49">
        <v>0.24</v>
      </c>
      <c r="I18" s="50">
        <v>0.6</v>
      </c>
      <c r="J18" s="48" t="s">
        <v>54</v>
      </c>
      <c r="K18" s="48" t="s">
        <v>33</v>
      </c>
      <c r="L18" s="46" t="s">
        <v>33</v>
      </c>
      <c r="M18" s="46" t="s">
        <v>73</v>
      </c>
      <c r="N18" s="46" t="s">
        <v>69</v>
      </c>
      <c r="O18" s="51" t="s">
        <v>36</v>
      </c>
      <c r="P18" s="46" t="s">
        <v>36</v>
      </c>
      <c r="Q18" s="51" t="s">
        <v>176</v>
      </c>
      <c r="R18" s="51" t="s">
        <v>174</v>
      </c>
      <c r="S18" s="120">
        <v>45689</v>
      </c>
      <c r="T18" s="52">
        <v>46011</v>
      </c>
      <c r="U18" s="51"/>
      <c r="V18" s="52">
        <v>45910</v>
      </c>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76.5" x14ac:dyDescent="0.2">
      <c r="A19" s="45" t="s">
        <v>121</v>
      </c>
      <c r="B19" s="46" t="s">
        <v>191</v>
      </c>
      <c r="C19" s="47">
        <v>0.4</v>
      </c>
      <c r="D19" s="47">
        <v>0.6</v>
      </c>
      <c r="E19" s="48" t="s">
        <v>54</v>
      </c>
      <c r="F19" s="48" t="s">
        <v>33</v>
      </c>
      <c r="G19" s="46" t="s">
        <v>33</v>
      </c>
      <c r="H19" s="49">
        <v>0.24</v>
      </c>
      <c r="I19" s="50">
        <v>0.6</v>
      </c>
      <c r="J19" s="48" t="s">
        <v>54</v>
      </c>
      <c r="K19" s="48" t="s">
        <v>33</v>
      </c>
      <c r="L19" s="46" t="s">
        <v>33</v>
      </c>
      <c r="M19" s="46" t="s">
        <v>73</v>
      </c>
      <c r="N19" s="46" t="s">
        <v>69</v>
      </c>
      <c r="O19" s="51" t="s">
        <v>81</v>
      </c>
      <c r="P19" s="46" t="s">
        <v>81</v>
      </c>
      <c r="Q19" s="51" t="s">
        <v>177</v>
      </c>
      <c r="R19" s="51" t="s">
        <v>178</v>
      </c>
      <c r="S19" s="52">
        <v>45689</v>
      </c>
      <c r="T19" s="52">
        <v>46011</v>
      </c>
      <c r="U19" s="51"/>
      <c r="V19" s="52">
        <v>45911</v>
      </c>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ht="102" x14ac:dyDescent="0.2">
      <c r="A20" s="45" t="s">
        <v>123</v>
      </c>
      <c r="B20" s="46" t="s">
        <v>192</v>
      </c>
      <c r="C20" s="47">
        <v>0.4</v>
      </c>
      <c r="D20" s="47">
        <v>0.6</v>
      </c>
      <c r="E20" s="48" t="s">
        <v>54</v>
      </c>
      <c r="F20" s="48" t="s">
        <v>33</v>
      </c>
      <c r="G20" s="46" t="s">
        <v>33</v>
      </c>
      <c r="H20" s="49">
        <v>0.24</v>
      </c>
      <c r="I20" s="50">
        <v>0.6</v>
      </c>
      <c r="J20" s="48" t="s">
        <v>54</v>
      </c>
      <c r="K20" s="48" t="s">
        <v>33</v>
      </c>
      <c r="L20" s="46" t="s">
        <v>33</v>
      </c>
      <c r="M20" s="46" t="s">
        <v>73</v>
      </c>
      <c r="N20" s="46" t="s">
        <v>69</v>
      </c>
      <c r="O20" s="51"/>
      <c r="P20" s="46">
        <v>0</v>
      </c>
      <c r="Q20" s="51" t="s">
        <v>179</v>
      </c>
      <c r="R20" s="51" t="s">
        <v>178</v>
      </c>
      <c r="S20" s="52">
        <v>45689</v>
      </c>
      <c r="T20" s="52">
        <v>46011</v>
      </c>
      <c r="U20" s="51"/>
      <c r="V20" s="121">
        <v>45911</v>
      </c>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279" priority="6" operator="equal">
      <formula>$AE$13</formula>
    </cfRule>
    <cfRule type="cellIs" dxfId="278" priority="7" operator="equal">
      <formula>$AE$12</formula>
    </cfRule>
    <cfRule type="cellIs" dxfId="277" priority="8" operator="equal">
      <formula>$AE$11</formula>
    </cfRule>
    <cfRule type="cellIs" dxfId="276" priority="9" operator="equal">
      <formula>$AE$10</formula>
    </cfRule>
    <cfRule type="cellIs" dxfId="275" priority="10" operator="equal">
      <formula>$AE$9</formula>
    </cfRule>
  </conditionalFormatting>
  <conditionalFormatting sqref="F9:F28">
    <cfRule type="cellIs" dxfId="274" priority="1" operator="equal">
      <formula>$AF$8</formula>
    </cfRule>
    <cfRule type="cellIs" dxfId="273" priority="2" operator="equal">
      <formula>$AG$8</formula>
    </cfRule>
    <cfRule type="cellIs" dxfId="272" priority="3" operator="equal">
      <formula>$AH$8</formula>
    </cfRule>
    <cfRule type="cellIs" dxfId="271" priority="4" operator="equal">
      <formula>$AI$8</formula>
    </cfRule>
    <cfRule type="cellIs" dxfId="270" priority="5" operator="equal">
      <formula>$AJ$8</formula>
    </cfRule>
  </conditionalFormatting>
  <conditionalFormatting sqref="G9:G28">
    <cfRule type="cellIs" dxfId="269" priority="11" operator="equal">
      <formula>$AF$16</formula>
    </cfRule>
    <cfRule type="cellIs" dxfId="268" priority="12" operator="equal">
      <formula>$AF$17</formula>
    </cfRule>
    <cfRule type="cellIs" dxfId="267" priority="13" operator="equal">
      <formula>$AF$18</formula>
    </cfRule>
    <cfRule type="cellIs" dxfId="266" priority="14" operator="equal">
      <formula>$AF$19</formula>
    </cfRule>
  </conditionalFormatting>
  <conditionalFormatting sqref="I9:J28">
    <cfRule type="cellIs" dxfId="265" priority="15" operator="equal">
      <formula>$AE$13</formula>
    </cfRule>
    <cfRule type="cellIs" dxfId="264" priority="16" operator="equal">
      <formula>$AE$12</formula>
    </cfRule>
    <cfRule type="cellIs" dxfId="263" priority="17" operator="equal">
      <formula>$AE$11</formula>
    </cfRule>
    <cfRule type="cellIs" dxfId="262" priority="18" operator="equal">
      <formula>$AE$10</formula>
    </cfRule>
    <cfRule type="cellIs" dxfId="261" priority="19" operator="equal">
      <formula>$AE$9</formula>
    </cfRule>
  </conditionalFormatting>
  <conditionalFormatting sqref="K9:K28">
    <cfRule type="cellIs" dxfId="260" priority="20" operator="equal">
      <formula>$AF$8</formula>
    </cfRule>
    <cfRule type="cellIs" dxfId="259" priority="21" operator="equal">
      <formula>$AG$8</formula>
    </cfRule>
    <cfRule type="cellIs" dxfId="258" priority="22" operator="equal">
      <formula>$AH$8</formula>
    </cfRule>
    <cfRule type="cellIs" dxfId="257" priority="23" operator="equal">
      <formula>$AI$8</formula>
    </cfRule>
    <cfRule type="cellIs" dxfId="256" priority="24" operator="equal">
      <formula>$AJ$8</formula>
    </cfRule>
  </conditionalFormatting>
  <conditionalFormatting sqref="L9:L28">
    <cfRule type="cellIs" dxfId="255" priority="25" operator="equal">
      <formula>$AF$16</formula>
    </cfRule>
    <cfRule type="cellIs" dxfId="254" priority="26" operator="equal">
      <formula>$AF$17</formula>
    </cfRule>
    <cfRule type="cellIs" dxfId="253" priority="27" operator="equal">
      <formula>$AF$18</formula>
    </cfRule>
    <cfRule type="cellIs" dxfId="252" priority="28" operator="equal">
      <formula>$AF$19</formula>
    </cfRule>
  </conditionalFormatting>
  <dataValidations count="4">
    <dataValidation type="list" allowBlank="1" showInputMessage="1" showErrorMessage="1" sqref="O9:O28" xr:uid="{337BAB06-2A37-4AAC-A8C4-75330356C17A}">
      <formula1>INDIRECT($N9)</formula1>
    </dataValidation>
    <dataValidation allowBlank="1" showInputMessage="1" showErrorMessage="1" prompt="Es la materialización del riesgo y las consecuencias de su aparición. Su escala es: 5 bajo impacto, 10 medio, 20 alto impacto._x000a_" sqref="JP8:JV8" xr:uid="{EBA4F546-9196-4CC1-8408-4C71DAC5D07A}"/>
    <dataValidation allowBlank="1" showInputMessage="1" showErrorMessage="1" prompt="La probabilidad se encuentra determinada por una escala de 1 a 3, siendo 1 la menor probabilidad de ocurrencia del riesgo y 3 la mayor probabilidad de  ocurrencia." sqref="JO8" xr:uid="{1FF98641-2803-44C9-9091-705B3C6D3C20}"/>
    <dataValidation type="list" allowBlank="1" showInputMessage="1" showErrorMessage="1" sqref="JP9:JV16" xr:uid="{586B6C36-3D59-4CDE-88AC-CC006616D9DB}">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73778-7DB0-49CA-864E-DD58DEC34108}">
  <sheetPr>
    <tabColor rgb="FFC00000"/>
  </sheetPr>
  <dimension ref="A1:AC12"/>
  <sheetViews>
    <sheetView zoomScale="85" zoomScaleNormal="85" workbookViewId="0">
      <selection activeCell="N8" sqref="N8"/>
    </sheetView>
  </sheetViews>
  <sheetFormatPr baseColWidth="10" defaultRowHeight="73.5" customHeight="1" x14ac:dyDescent="0.25"/>
  <cols>
    <col min="1" max="1" width="3.5703125" bestFit="1" customWidth="1"/>
    <col min="2" max="2" width="4.7109375" customWidth="1"/>
    <col min="3" max="3" width="4.42578125" customWidth="1"/>
    <col min="4" max="4" width="4.28515625" customWidth="1"/>
    <col min="5" max="5" width="3.85546875" customWidth="1"/>
    <col min="6" max="7" width="4" customWidth="1"/>
    <col min="8" max="8" width="4.5703125" customWidth="1"/>
    <col min="9" max="11" width="3.5703125" bestFit="1" customWidth="1"/>
    <col min="12" max="12" width="3.85546875" customWidth="1"/>
    <col min="13" max="13" width="3.28515625" bestFit="1" customWidth="1"/>
    <col min="14" max="14" width="42.28515625" customWidth="1"/>
    <col min="15" max="15" width="3.7109375" bestFit="1" customWidth="1"/>
    <col min="16" max="16" width="39.5703125" customWidth="1"/>
    <col min="17" max="20" width="3.7109375" bestFit="1" customWidth="1"/>
    <col min="21" max="21" width="41" customWidth="1"/>
    <col min="22" max="22" width="22" customWidth="1"/>
    <col min="23" max="23" width="7.5703125" customWidth="1"/>
    <col min="24" max="24" width="3.7109375" bestFit="1" customWidth="1"/>
    <col min="25" max="25" width="28.85546875" customWidth="1"/>
    <col min="26" max="26" width="0" hidden="1" customWidth="1"/>
    <col min="27" max="27" width="45.140625" hidden="1" customWidth="1"/>
    <col min="28" max="28" width="15.85546875" customWidth="1"/>
    <col min="29" max="29" width="35.85546875" customWidth="1"/>
  </cols>
  <sheetData>
    <row r="1" spans="1:29" ht="73.5" customHeight="1" x14ac:dyDescent="0.25">
      <c r="A1" s="208" t="s">
        <v>193</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row>
    <row r="2" spans="1:29" ht="73.5" customHeight="1" x14ac:dyDescent="0.25">
      <c r="A2" s="210" t="s">
        <v>194</v>
      </c>
      <c r="B2" s="211"/>
      <c r="C2" s="211"/>
      <c r="D2" s="211"/>
      <c r="E2" s="211"/>
      <c r="F2" s="211"/>
      <c r="G2" s="211"/>
      <c r="H2" s="211"/>
      <c r="I2" s="211"/>
      <c r="J2" s="211"/>
      <c r="K2" s="211"/>
      <c r="L2" s="212"/>
      <c r="M2" s="122" t="s">
        <v>195</v>
      </c>
      <c r="N2" s="122" t="s">
        <v>196</v>
      </c>
      <c r="O2" s="123" t="s">
        <v>197</v>
      </c>
      <c r="P2" s="122" t="s">
        <v>198</v>
      </c>
      <c r="Q2" s="124" t="s">
        <v>44</v>
      </c>
      <c r="R2" s="124" t="s">
        <v>199</v>
      </c>
      <c r="S2" s="124" t="s">
        <v>200</v>
      </c>
      <c r="T2" s="124" t="s">
        <v>201</v>
      </c>
      <c r="U2" s="122" t="s">
        <v>202</v>
      </c>
      <c r="V2" s="122" t="s">
        <v>203</v>
      </c>
      <c r="W2" s="123" t="s">
        <v>204</v>
      </c>
      <c r="X2" s="125" t="s">
        <v>205</v>
      </c>
      <c r="Y2" s="122" t="s">
        <v>206</v>
      </c>
      <c r="Z2" s="126" t="s">
        <v>207</v>
      </c>
      <c r="AA2" s="127" t="s">
        <v>208</v>
      </c>
      <c r="AB2" s="122" t="s">
        <v>209</v>
      </c>
      <c r="AC2" s="122" t="s">
        <v>210</v>
      </c>
    </row>
    <row r="3" spans="1:29" ht="73.5" customHeight="1" x14ac:dyDescent="0.25">
      <c r="A3" s="206" t="s">
        <v>211</v>
      </c>
      <c r="B3" s="206" t="s">
        <v>212</v>
      </c>
      <c r="C3" s="206" t="s">
        <v>213</v>
      </c>
      <c r="D3" s="206" t="s">
        <v>214</v>
      </c>
      <c r="E3" s="206" t="s">
        <v>215</v>
      </c>
      <c r="F3" s="206" t="s">
        <v>216</v>
      </c>
      <c r="G3" s="206" t="s">
        <v>217</v>
      </c>
      <c r="H3" s="206" t="s">
        <v>218</v>
      </c>
      <c r="I3" s="206" t="s">
        <v>219</v>
      </c>
      <c r="J3" s="206" t="s">
        <v>220</v>
      </c>
      <c r="K3" s="206" t="s">
        <v>221</v>
      </c>
      <c r="L3" s="206" t="s">
        <v>222</v>
      </c>
      <c r="M3" s="129">
        <v>1</v>
      </c>
      <c r="N3" s="130" t="s">
        <v>223</v>
      </c>
      <c r="O3" s="131" t="s">
        <v>224</v>
      </c>
      <c r="P3" s="132" t="s">
        <v>225</v>
      </c>
      <c r="Q3" s="133" t="s">
        <v>226</v>
      </c>
      <c r="R3" s="133" t="s">
        <v>34</v>
      </c>
      <c r="S3" s="133" t="s">
        <v>47</v>
      </c>
      <c r="T3" s="133" t="s">
        <v>227</v>
      </c>
      <c r="U3" s="132" t="s">
        <v>228</v>
      </c>
      <c r="V3" s="132" t="s">
        <v>229</v>
      </c>
      <c r="W3" s="134" t="s">
        <v>230</v>
      </c>
      <c r="X3" s="133" t="s">
        <v>231</v>
      </c>
      <c r="Y3" s="132" t="s">
        <v>232</v>
      </c>
      <c r="Z3" s="135"/>
      <c r="AA3" s="136" t="s">
        <v>233</v>
      </c>
      <c r="AB3" s="137">
        <f>340/340</f>
        <v>1</v>
      </c>
      <c r="AC3" s="138" t="s">
        <v>234</v>
      </c>
    </row>
    <row r="4" spans="1:29" ht="73.5" customHeight="1" x14ac:dyDescent="0.25">
      <c r="A4" s="207"/>
      <c r="B4" s="207"/>
      <c r="C4" s="207"/>
      <c r="D4" s="207"/>
      <c r="E4" s="207"/>
      <c r="F4" s="207"/>
      <c r="G4" s="207"/>
      <c r="H4" s="207"/>
      <c r="I4" s="207"/>
      <c r="J4" s="207"/>
      <c r="K4" s="207"/>
      <c r="L4" s="207"/>
      <c r="M4" s="129">
        <v>2</v>
      </c>
      <c r="N4" s="130" t="s">
        <v>235</v>
      </c>
      <c r="O4" s="131" t="s">
        <v>224</v>
      </c>
      <c r="P4" s="132" t="s">
        <v>236</v>
      </c>
      <c r="Q4" s="133" t="s">
        <v>237</v>
      </c>
      <c r="R4" s="133" t="s">
        <v>34</v>
      </c>
      <c r="S4" s="133" t="s">
        <v>47</v>
      </c>
      <c r="T4" s="133" t="s">
        <v>227</v>
      </c>
      <c r="U4" s="132" t="s">
        <v>238</v>
      </c>
      <c r="V4" s="132" t="s">
        <v>239</v>
      </c>
      <c r="W4" s="134" t="s">
        <v>230</v>
      </c>
      <c r="X4" s="133" t="s">
        <v>231</v>
      </c>
      <c r="Y4" s="132" t="s">
        <v>240</v>
      </c>
      <c r="Z4" s="135"/>
      <c r="AA4" s="136" t="s">
        <v>241</v>
      </c>
      <c r="AB4" s="137">
        <f>10579/10579</f>
        <v>1</v>
      </c>
      <c r="AC4" s="138" t="s">
        <v>242</v>
      </c>
    </row>
    <row r="5" spans="1:29" ht="73.5" customHeight="1" x14ac:dyDescent="0.25">
      <c r="A5" s="207"/>
      <c r="B5" s="207"/>
      <c r="C5" s="207"/>
      <c r="D5" s="207"/>
      <c r="E5" s="207"/>
      <c r="F5" s="207"/>
      <c r="G5" s="207"/>
      <c r="H5" s="207"/>
      <c r="I5" s="207"/>
      <c r="J5" s="207"/>
      <c r="K5" s="207"/>
      <c r="L5" s="207"/>
      <c r="M5" s="129">
        <v>3</v>
      </c>
      <c r="N5" s="139" t="s">
        <v>243</v>
      </c>
      <c r="O5" s="140" t="s">
        <v>224</v>
      </c>
      <c r="P5" s="141" t="s">
        <v>244</v>
      </c>
      <c r="Q5" s="142" t="s">
        <v>237</v>
      </c>
      <c r="R5" s="142" t="s">
        <v>34</v>
      </c>
      <c r="S5" s="142" t="s">
        <v>47</v>
      </c>
      <c r="T5" s="142" t="s">
        <v>227</v>
      </c>
      <c r="U5" s="141" t="s">
        <v>245</v>
      </c>
      <c r="V5" s="141" t="s">
        <v>246</v>
      </c>
      <c r="W5" s="134" t="s">
        <v>230</v>
      </c>
      <c r="X5" s="128" t="s">
        <v>247</v>
      </c>
      <c r="Y5" s="143" t="s">
        <v>248</v>
      </c>
      <c r="Z5" s="144">
        <v>1</v>
      </c>
      <c r="AA5" s="145" t="s">
        <v>249</v>
      </c>
      <c r="AB5" s="137">
        <f>1682/1682</f>
        <v>1</v>
      </c>
      <c r="AC5" s="138" t="s">
        <v>250</v>
      </c>
    </row>
    <row r="6" spans="1:29" ht="73.5" customHeight="1" x14ac:dyDescent="0.25">
      <c r="A6" s="207"/>
      <c r="B6" s="207"/>
      <c r="C6" s="207"/>
      <c r="D6" s="207"/>
      <c r="E6" s="207"/>
      <c r="F6" s="207"/>
      <c r="G6" s="207"/>
      <c r="H6" s="207"/>
      <c r="I6" s="207"/>
      <c r="J6" s="207"/>
      <c r="K6" s="207"/>
      <c r="L6" s="207"/>
      <c r="M6" s="129">
        <v>4</v>
      </c>
      <c r="N6" s="146" t="s">
        <v>251</v>
      </c>
      <c r="O6" s="142" t="s">
        <v>224</v>
      </c>
      <c r="P6" s="143" t="s">
        <v>252</v>
      </c>
      <c r="Q6" s="147" t="s">
        <v>237</v>
      </c>
      <c r="R6" s="147" t="s">
        <v>34</v>
      </c>
      <c r="S6" s="147" t="s">
        <v>47</v>
      </c>
      <c r="T6" s="147" t="s">
        <v>227</v>
      </c>
      <c r="U6" s="143" t="s">
        <v>253</v>
      </c>
      <c r="V6" s="143" t="s">
        <v>254</v>
      </c>
      <c r="W6" s="134" t="s">
        <v>230</v>
      </c>
      <c r="X6" s="142" t="s">
        <v>255</v>
      </c>
      <c r="Y6" s="148" t="s">
        <v>256</v>
      </c>
      <c r="Z6" s="149"/>
      <c r="AA6" s="150"/>
      <c r="AB6" s="137">
        <f>1711/1711</f>
        <v>1</v>
      </c>
      <c r="AC6" s="138" t="s">
        <v>257</v>
      </c>
    </row>
    <row r="7" spans="1:29" ht="73.5" customHeight="1" x14ac:dyDescent="0.25">
      <c r="A7" s="207"/>
      <c r="B7" s="207"/>
      <c r="C7" s="207"/>
      <c r="D7" s="207"/>
      <c r="E7" s="207"/>
      <c r="F7" s="207"/>
      <c r="G7" s="207"/>
      <c r="H7" s="207"/>
      <c r="I7" s="207"/>
      <c r="J7" s="207"/>
      <c r="K7" s="207"/>
      <c r="L7" s="207"/>
      <c r="M7" s="129">
        <v>5</v>
      </c>
      <c r="N7" s="139" t="s">
        <v>258</v>
      </c>
      <c r="O7" s="142" t="s">
        <v>224</v>
      </c>
      <c r="P7" s="143" t="s">
        <v>259</v>
      </c>
      <c r="Q7" s="142" t="s">
        <v>237</v>
      </c>
      <c r="R7" s="142" t="s">
        <v>34</v>
      </c>
      <c r="S7" s="142" t="s">
        <v>47</v>
      </c>
      <c r="T7" s="142" t="s">
        <v>227</v>
      </c>
      <c r="U7" s="143" t="s">
        <v>260</v>
      </c>
      <c r="V7" s="141" t="s">
        <v>246</v>
      </c>
      <c r="W7" s="134" t="s">
        <v>230</v>
      </c>
      <c r="X7" s="142" t="s">
        <v>261</v>
      </c>
      <c r="Y7" s="143" t="s">
        <v>248</v>
      </c>
      <c r="Z7" s="149"/>
      <c r="AA7" s="151"/>
      <c r="AB7" s="137">
        <f>420/420</f>
        <v>1</v>
      </c>
      <c r="AC7" s="138" t="s">
        <v>262</v>
      </c>
    </row>
    <row r="8" spans="1:29" ht="73.5" customHeight="1" x14ac:dyDescent="0.25">
      <c r="A8" s="207"/>
      <c r="B8" s="207"/>
      <c r="C8" s="207"/>
      <c r="D8" s="207"/>
      <c r="E8" s="207"/>
      <c r="F8" s="207"/>
      <c r="G8" s="207"/>
      <c r="H8" s="207"/>
      <c r="I8" s="207"/>
      <c r="J8" s="207"/>
      <c r="K8" s="207"/>
      <c r="L8" s="207"/>
      <c r="M8" s="129">
        <v>6</v>
      </c>
      <c r="N8" s="139" t="s">
        <v>263</v>
      </c>
      <c r="O8" s="142" t="s">
        <v>224</v>
      </c>
      <c r="P8" s="143" t="s">
        <v>264</v>
      </c>
      <c r="Q8" s="142" t="s">
        <v>237</v>
      </c>
      <c r="R8" s="142" t="s">
        <v>33</v>
      </c>
      <c r="S8" s="142" t="s">
        <v>46</v>
      </c>
      <c r="T8" s="142" t="s">
        <v>227</v>
      </c>
      <c r="U8" s="141" t="s">
        <v>265</v>
      </c>
      <c r="V8" s="141" t="s">
        <v>266</v>
      </c>
      <c r="W8" s="152" t="s">
        <v>267</v>
      </c>
      <c r="X8" s="128" t="s">
        <v>268</v>
      </c>
      <c r="Y8" s="141" t="s">
        <v>269</v>
      </c>
      <c r="Z8" s="153">
        <v>1</v>
      </c>
      <c r="AA8" s="154" t="s">
        <v>270</v>
      </c>
      <c r="AB8" s="137">
        <f>22/22</f>
        <v>1</v>
      </c>
      <c r="AC8" s="138" t="s">
        <v>271</v>
      </c>
    </row>
    <row r="9" spans="1:29" ht="73.5" customHeight="1" x14ac:dyDescent="0.25">
      <c r="A9" s="207"/>
      <c r="B9" s="207"/>
      <c r="C9" s="207"/>
      <c r="D9" s="207"/>
      <c r="E9" s="207"/>
      <c r="F9" s="207"/>
      <c r="G9" s="207"/>
      <c r="H9" s="207"/>
      <c r="I9" s="207"/>
      <c r="J9" s="207"/>
      <c r="K9" s="207"/>
      <c r="L9" s="207"/>
      <c r="M9" s="129">
        <v>7</v>
      </c>
      <c r="N9" s="146" t="s">
        <v>272</v>
      </c>
      <c r="O9" s="142" t="s">
        <v>224</v>
      </c>
      <c r="P9" s="143" t="s">
        <v>273</v>
      </c>
      <c r="Q9" s="147" t="s">
        <v>237</v>
      </c>
      <c r="R9" s="147" t="s">
        <v>34</v>
      </c>
      <c r="S9" s="147" t="s">
        <v>47</v>
      </c>
      <c r="T9" s="147" t="s">
        <v>227</v>
      </c>
      <c r="U9" s="143" t="s">
        <v>274</v>
      </c>
      <c r="V9" s="143" t="s">
        <v>275</v>
      </c>
      <c r="W9" s="152" t="s">
        <v>267</v>
      </c>
      <c r="X9" s="142" t="s">
        <v>261</v>
      </c>
      <c r="Y9" s="155" t="s">
        <v>276</v>
      </c>
      <c r="Z9" s="153"/>
      <c r="AA9" s="154"/>
      <c r="AB9" s="137">
        <f>3/5</f>
        <v>0.6</v>
      </c>
      <c r="AC9" s="138" t="s">
        <v>277</v>
      </c>
    </row>
    <row r="10" spans="1:29" ht="73.5" customHeight="1" x14ac:dyDescent="0.25">
      <c r="A10" s="207"/>
      <c r="B10" s="207"/>
      <c r="C10" s="207"/>
      <c r="D10" s="207"/>
      <c r="E10" s="207"/>
      <c r="F10" s="207"/>
      <c r="G10" s="207"/>
      <c r="H10" s="207"/>
      <c r="I10" s="207"/>
      <c r="J10" s="207"/>
      <c r="K10" s="207"/>
      <c r="L10" s="207"/>
      <c r="M10" s="129">
        <v>8</v>
      </c>
      <c r="N10" s="139" t="s">
        <v>278</v>
      </c>
      <c r="O10" s="142" t="s">
        <v>224</v>
      </c>
      <c r="P10" s="143" t="s">
        <v>279</v>
      </c>
      <c r="Q10" s="142" t="s">
        <v>237</v>
      </c>
      <c r="R10" s="142" t="s">
        <v>34</v>
      </c>
      <c r="S10" s="142" t="s">
        <v>33</v>
      </c>
      <c r="T10" s="142" t="s">
        <v>227</v>
      </c>
      <c r="U10" s="143" t="s">
        <v>280</v>
      </c>
      <c r="V10" s="143" t="s">
        <v>281</v>
      </c>
      <c r="W10" s="152" t="s">
        <v>267</v>
      </c>
      <c r="X10" s="142" t="s">
        <v>261</v>
      </c>
      <c r="Y10" s="143" t="s">
        <v>282</v>
      </c>
      <c r="Z10" s="156">
        <v>1</v>
      </c>
      <c r="AA10" s="157" t="s">
        <v>283</v>
      </c>
      <c r="AB10" s="137">
        <f>17/17</f>
        <v>1</v>
      </c>
      <c r="AC10" s="138" t="s">
        <v>284</v>
      </c>
    </row>
    <row r="11" spans="1:29" ht="73.5" customHeight="1" x14ac:dyDescent="0.25">
      <c r="A11" s="207"/>
      <c r="B11" s="207"/>
      <c r="C11" s="207"/>
      <c r="D11" s="207"/>
      <c r="E11" s="207"/>
      <c r="F11" s="207"/>
      <c r="G11" s="207"/>
      <c r="H11" s="207"/>
      <c r="I11" s="207"/>
      <c r="J11" s="207"/>
      <c r="K11" s="207"/>
      <c r="L11" s="207"/>
      <c r="M11" s="129">
        <v>9</v>
      </c>
      <c r="N11" s="139" t="s">
        <v>285</v>
      </c>
      <c r="O11" s="142" t="s">
        <v>224</v>
      </c>
      <c r="P11" s="143" t="s">
        <v>286</v>
      </c>
      <c r="Q11" s="158" t="s">
        <v>287</v>
      </c>
      <c r="R11" s="158" t="s">
        <v>32</v>
      </c>
      <c r="S11" s="158" t="s">
        <v>288</v>
      </c>
      <c r="T11" s="158" t="s">
        <v>227</v>
      </c>
      <c r="U11" s="143" t="s">
        <v>289</v>
      </c>
      <c r="V11" s="143" t="s">
        <v>290</v>
      </c>
      <c r="W11" s="159" t="s">
        <v>291</v>
      </c>
      <c r="X11" s="142" t="s">
        <v>292</v>
      </c>
      <c r="Y11" s="141" t="s">
        <v>293</v>
      </c>
      <c r="Z11" s="160">
        <v>0.64300000000000002</v>
      </c>
      <c r="AA11" s="81" t="s">
        <v>294</v>
      </c>
      <c r="AB11" s="137">
        <f>41/41</f>
        <v>1</v>
      </c>
      <c r="AC11" s="138" t="s">
        <v>295</v>
      </c>
    </row>
    <row r="12" spans="1:29" ht="73.5" customHeight="1" x14ac:dyDescent="0.25">
      <c r="A12" s="207"/>
      <c r="B12" s="207"/>
      <c r="C12" s="207"/>
      <c r="D12" s="207"/>
      <c r="E12" s="207"/>
      <c r="F12" s="207"/>
      <c r="G12" s="207"/>
      <c r="H12" s="207"/>
      <c r="I12" s="207"/>
      <c r="J12" s="207"/>
      <c r="K12" s="207"/>
      <c r="L12" s="207"/>
      <c r="M12" s="129">
        <v>10</v>
      </c>
      <c r="N12" s="143" t="s">
        <v>296</v>
      </c>
      <c r="O12" s="142" t="s">
        <v>224</v>
      </c>
      <c r="P12" s="143" t="s">
        <v>297</v>
      </c>
      <c r="Q12" s="142" t="s">
        <v>298</v>
      </c>
      <c r="R12" s="142" t="s">
        <v>34</v>
      </c>
      <c r="S12" s="142" t="s">
        <v>47</v>
      </c>
      <c r="T12" s="142" t="s">
        <v>227</v>
      </c>
      <c r="U12" s="143" t="s">
        <v>299</v>
      </c>
      <c r="V12" s="143" t="s">
        <v>300</v>
      </c>
      <c r="W12" s="152" t="s">
        <v>301</v>
      </c>
      <c r="X12" s="142" t="s">
        <v>302</v>
      </c>
      <c r="Y12" s="143" t="s">
        <v>303</v>
      </c>
      <c r="Z12" s="161">
        <v>0.4</v>
      </c>
      <c r="AA12" s="162" t="s">
        <v>304</v>
      </c>
      <c r="AB12" s="137">
        <f>18/18</f>
        <v>1</v>
      </c>
      <c r="AC12" s="138" t="s">
        <v>295</v>
      </c>
    </row>
  </sheetData>
  <mergeCells count="14">
    <mergeCell ref="I3:I12"/>
    <mergeCell ref="J3:J12"/>
    <mergeCell ref="K3:K12"/>
    <mergeCell ref="L3:L12"/>
    <mergeCell ref="A1:AA1"/>
    <mergeCell ref="A2:L2"/>
    <mergeCell ref="A3:A12"/>
    <mergeCell ref="B3:B12"/>
    <mergeCell ref="C3:C12"/>
    <mergeCell ref="D3:D12"/>
    <mergeCell ref="E3:E12"/>
    <mergeCell ref="F3:F12"/>
    <mergeCell ref="G3:G12"/>
    <mergeCell ref="H3:H12"/>
  </mergeCells>
  <hyperlinks>
    <hyperlink ref="AC5" r:id="rId1" xr:uid="{4E114A42-8C54-46B6-B82F-77C85B6B5096}"/>
    <hyperlink ref="AC6" r:id="rId2" xr:uid="{E104EFF1-ABB3-471A-9AC4-AE2C4AFDED5D}"/>
    <hyperlink ref="AC7" r:id="rId3" xr:uid="{EC0E2B3A-ADF4-43B7-8EDC-95CAA318300B}"/>
    <hyperlink ref="AC8" r:id="rId4" xr:uid="{5EA5FAC1-BE18-45A6-9CD6-BAC582C98A5B}"/>
    <hyperlink ref="AC9" r:id="rId5" xr:uid="{D73B3AB9-A3E4-4848-9D6F-A268359F232B}"/>
    <hyperlink ref="AC10" r:id="rId6" xr:uid="{9C21F7C9-1B43-4034-8BC2-BA4833DF23AE}"/>
    <hyperlink ref="AC11" r:id="rId7" xr:uid="{B336E66E-3D98-4F27-A470-4535FE74C643}"/>
    <hyperlink ref="AC12" r:id="rId8" xr:uid="{ACC91EAC-F351-4B6C-BF07-3D8CCC626E8C}"/>
    <hyperlink ref="AC3" r:id="rId9" xr:uid="{F3858EDC-CC05-447E-9B84-8B94A7DFE755}"/>
    <hyperlink ref="AC4" r:id="rId10" xr:uid="{F1820C54-B0E6-4589-B9E6-3B90B1C0DB0B}"/>
  </hyperlinks>
  <pageMargins left="0.7" right="0.7" top="0.75" bottom="0.75" header="0.3" footer="0.3"/>
  <drawing r:id="rId1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4D4F-2836-4F7E-82E2-249FF8FA0924}">
  <dimension ref="A1:AX35"/>
  <sheetViews>
    <sheetView zoomScale="70" zoomScaleNormal="70" workbookViewId="0">
      <selection activeCell="J9" sqref="J9"/>
    </sheetView>
  </sheetViews>
  <sheetFormatPr baseColWidth="10" defaultColWidth="14.28515625" defaultRowHeight="12.75" x14ac:dyDescent="0.25"/>
  <cols>
    <col min="1" max="1" width="11.5703125" style="32" customWidth="1"/>
    <col min="2" max="2" width="25.1406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13.710937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314</v>
      </c>
      <c r="H1" s="6"/>
      <c r="I1" s="6"/>
      <c r="U1" s="8"/>
      <c r="V1" s="8"/>
      <c r="AR1" s="9"/>
      <c r="AS1" s="9"/>
      <c r="AT1" s="9"/>
      <c r="AU1" s="9"/>
      <c r="AV1" s="9"/>
    </row>
    <row r="2" spans="1:50" s="7" customFormat="1" x14ac:dyDescent="0.2">
      <c r="A2" s="197"/>
      <c r="B2" s="186"/>
      <c r="C2" s="1" t="s">
        <v>95</v>
      </c>
      <c r="D2" s="2">
        <v>0</v>
      </c>
      <c r="E2" s="3"/>
      <c r="F2" s="10" t="s">
        <v>97</v>
      </c>
      <c r="G2" s="11">
        <v>45778</v>
      </c>
      <c r="H2" s="12" t="s">
        <v>0</v>
      </c>
      <c r="I2" s="13">
        <v>46022</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315</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140.25" x14ac:dyDescent="0.2">
      <c r="A9" s="45" t="s">
        <v>101</v>
      </c>
      <c r="B9" s="46" t="s">
        <v>316</v>
      </c>
      <c r="C9" s="47">
        <v>1</v>
      </c>
      <c r="D9" s="47">
        <v>0.8</v>
      </c>
      <c r="E9" s="48" t="s">
        <v>45</v>
      </c>
      <c r="F9" s="48" t="s">
        <v>34</v>
      </c>
      <c r="G9" s="46" t="s">
        <v>46</v>
      </c>
      <c r="H9" s="49">
        <v>0.36</v>
      </c>
      <c r="I9" s="50">
        <v>0.8</v>
      </c>
      <c r="J9" s="48" t="s">
        <v>54</v>
      </c>
      <c r="K9" s="48" t="s">
        <v>34</v>
      </c>
      <c r="L9" s="46" t="s">
        <v>46</v>
      </c>
      <c r="M9" s="46" t="s">
        <v>73</v>
      </c>
      <c r="N9" s="46" t="s">
        <v>69</v>
      </c>
      <c r="O9" s="51" t="s">
        <v>74</v>
      </c>
      <c r="P9" s="46" t="s">
        <v>74</v>
      </c>
      <c r="Q9" s="51" t="s">
        <v>305</v>
      </c>
      <c r="R9" s="51" t="s">
        <v>306</v>
      </c>
      <c r="S9" s="163">
        <v>45931</v>
      </c>
      <c r="T9" s="52">
        <v>46022</v>
      </c>
      <c r="U9" s="52">
        <v>46021</v>
      </c>
      <c r="V9" s="51"/>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27.5" x14ac:dyDescent="0.2">
      <c r="A10" s="45" t="s">
        <v>103</v>
      </c>
      <c r="B10" s="46" t="s">
        <v>317</v>
      </c>
      <c r="C10" s="47">
        <v>1</v>
      </c>
      <c r="D10" s="47">
        <v>1</v>
      </c>
      <c r="E10" s="48" t="s">
        <v>45</v>
      </c>
      <c r="F10" s="48" t="s">
        <v>35</v>
      </c>
      <c r="G10" s="46" t="s">
        <v>47</v>
      </c>
      <c r="H10" s="49">
        <v>0.7</v>
      </c>
      <c r="I10" s="50">
        <v>1</v>
      </c>
      <c r="J10" s="48" t="s">
        <v>49</v>
      </c>
      <c r="K10" s="48" t="s">
        <v>35</v>
      </c>
      <c r="L10" s="46" t="s">
        <v>47</v>
      </c>
      <c r="M10" s="46" t="s">
        <v>73</v>
      </c>
      <c r="N10" s="46" t="s">
        <v>69</v>
      </c>
      <c r="O10" s="51" t="s">
        <v>36</v>
      </c>
      <c r="P10" s="46" t="s">
        <v>36</v>
      </c>
      <c r="Q10" s="51" t="s">
        <v>307</v>
      </c>
      <c r="R10" s="51" t="s">
        <v>308</v>
      </c>
      <c r="S10" s="163">
        <v>45931</v>
      </c>
      <c r="T10" s="52">
        <v>46022</v>
      </c>
      <c r="U10" s="52">
        <v>46021</v>
      </c>
      <c r="V10" s="51"/>
      <c r="W10" s="51"/>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140.25" x14ac:dyDescent="0.2">
      <c r="A11" s="45" t="s">
        <v>105</v>
      </c>
      <c r="B11" s="46" t="s">
        <v>318</v>
      </c>
      <c r="C11" s="47">
        <v>0.8</v>
      </c>
      <c r="D11" s="47">
        <v>1</v>
      </c>
      <c r="E11" s="48" t="s">
        <v>49</v>
      </c>
      <c r="F11" s="48" t="s">
        <v>35</v>
      </c>
      <c r="G11" s="46" t="s">
        <v>47</v>
      </c>
      <c r="H11" s="49">
        <v>0.48</v>
      </c>
      <c r="I11" s="50">
        <v>1</v>
      </c>
      <c r="J11" s="48" t="s">
        <v>52</v>
      </c>
      <c r="K11" s="48" t="s">
        <v>35</v>
      </c>
      <c r="L11" s="46" t="s">
        <v>47</v>
      </c>
      <c r="M11" s="46" t="s">
        <v>73</v>
      </c>
      <c r="N11" s="46" t="s">
        <v>69</v>
      </c>
      <c r="O11" s="51" t="s">
        <v>36</v>
      </c>
      <c r="P11" s="46" t="s">
        <v>36</v>
      </c>
      <c r="Q11" s="51" t="s">
        <v>309</v>
      </c>
      <c r="R11" s="51" t="s">
        <v>310</v>
      </c>
      <c r="S11" s="163">
        <v>45931</v>
      </c>
      <c r="T11" s="52">
        <v>46022</v>
      </c>
      <c r="U11" s="52">
        <v>46021</v>
      </c>
      <c r="V11" s="51"/>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165.75" x14ac:dyDescent="0.2">
      <c r="A12" s="45" t="s">
        <v>107</v>
      </c>
      <c r="B12" s="46" t="s">
        <v>319</v>
      </c>
      <c r="C12" s="47">
        <v>0.6</v>
      </c>
      <c r="D12" s="47">
        <v>0.6</v>
      </c>
      <c r="E12" s="48" t="s">
        <v>52</v>
      </c>
      <c r="F12" s="48" t="s">
        <v>33</v>
      </c>
      <c r="G12" s="46" t="s">
        <v>33</v>
      </c>
      <c r="H12" s="49">
        <v>0.42</v>
      </c>
      <c r="I12" s="50">
        <v>0.6</v>
      </c>
      <c r="J12" s="48" t="s">
        <v>52</v>
      </c>
      <c r="K12" s="48" t="s">
        <v>33</v>
      </c>
      <c r="L12" s="46" t="s">
        <v>33</v>
      </c>
      <c r="M12" s="46" t="s">
        <v>73</v>
      </c>
      <c r="N12" s="46" t="s">
        <v>69</v>
      </c>
      <c r="O12" s="51" t="s">
        <v>36</v>
      </c>
      <c r="P12" s="46" t="s">
        <v>36</v>
      </c>
      <c r="Q12" s="51" t="s">
        <v>311</v>
      </c>
      <c r="R12" s="51" t="s">
        <v>308</v>
      </c>
      <c r="S12" s="163">
        <v>45931</v>
      </c>
      <c r="T12" s="52">
        <v>46022</v>
      </c>
      <c r="U12" s="52">
        <v>46021</v>
      </c>
      <c r="V12" s="51"/>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92" thickBot="1" x14ac:dyDescent="0.25">
      <c r="A13" s="45" t="s">
        <v>109</v>
      </c>
      <c r="B13" s="46" t="s">
        <v>320</v>
      </c>
      <c r="C13" s="47">
        <v>0.6</v>
      </c>
      <c r="D13" s="47">
        <v>0.6</v>
      </c>
      <c r="E13" s="48" t="s">
        <v>52</v>
      </c>
      <c r="F13" s="48" t="s">
        <v>33</v>
      </c>
      <c r="G13" s="46" t="s">
        <v>33</v>
      </c>
      <c r="H13" s="49">
        <v>0.6</v>
      </c>
      <c r="I13" s="50">
        <v>0.44999999999999996</v>
      </c>
      <c r="J13" s="48" t="s">
        <v>52</v>
      </c>
      <c r="K13" s="48" t="s">
        <v>33</v>
      </c>
      <c r="L13" s="46" t="s">
        <v>33</v>
      </c>
      <c r="M13" s="46" t="s">
        <v>73</v>
      </c>
      <c r="N13" s="46" t="s">
        <v>69</v>
      </c>
      <c r="O13" s="51" t="s">
        <v>36</v>
      </c>
      <c r="P13" s="46" t="s">
        <v>36</v>
      </c>
      <c r="Q13" s="51" t="s">
        <v>311</v>
      </c>
      <c r="R13" s="51" t="s">
        <v>312</v>
      </c>
      <c r="S13" s="163">
        <v>45931</v>
      </c>
      <c r="T13" s="52">
        <v>46022</v>
      </c>
      <c r="U13" s="52">
        <v>46021</v>
      </c>
      <c r="V13" s="51"/>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408" x14ac:dyDescent="0.2">
      <c r="A14" s="45" t="s">
        <v>111</v>
      </c>
      <c r="B14" s="46" t="s">
        <v>321</v>
      </c>
      <c r="C14" s="47">
        <v>0.4</v>
      </c>
      <c r="D14" s="47">
        <v>1</v>
      </c>
      <c r="E14" s="48" t="s">
        <v>54</v>
      </c>
      <c r="F14" s="48" t="s">
        <v>35</v>
      </c>
      <c r="G14" s="46" t="s">
        <v>47</v>
      </c>
      <c r="H14" s="49">
        <v>0.24</v>
      </c>
      <c r="I14" s="50">
        <v>1</v>
      </c>
      <c r="J14" s="48" t="s">
        <v>54</v>
      </c>
      <c r="K14" s="48" t="s">
        <v>35</v>
      </c>
      <c r="L14" s="46" t="s">
        <v>47</v>
      </c>
      <c r="M14" s="46" t="s">
        <v>73</v>
      </c>
      <c r="N14" s="46" t="s">
        <v>69</v>
      </c>
      <c r="O14" s="51" t="s">
        <v>36</v>
      </c>
      <c r="P14" s="46" t="s">
        <v>36</v>
      </c>
      <c r="Q14" s="51" t="s">
        <v>313</v>
      </c>
      <c r="R14" s="51" t="s">
        <v>306</v>
      </c>
      <c r="S14" s="163">
        <v>45931</v>
      </c>
      <c r="T14" s="52">
        <v>46022</v>
      </c>
      <c r="U14" s="52">
        <v>46021</v>
      </c>
      <c r="V14" s="51"/>
      <c r="W14" s="51"/>
      <c r="X14" s="51"/>
      <c r="Y14" s="51"/>
      <c r="Z14" s="51"/>
      <c r="AA14" s="53"/>
      <c r="AB14" s="53"/>
      <c r="AM14" s="36"/>
      <c r="AN14" s="36"/>
      <c r="AO14" s="44"/>
      <c r="AP14" s="59"/>
      <c r="AQ14" s="60"/>
      <c r="AR14" s="57"/>
      <c r="AS14" s="57"/>
      <c r="AT14" s="57"/>
      <c r="AU14" s="57"/>
      <c r="AV14" s="57"/>
      <c r="AW14" s="44"/>
      <c r="AX14" s="44"/>
    </row>
    <row r="15" spans="1:50" ht="38.25" x14ac:dyDescent="0.2">
      <c r="A15" s="45" t="s">
        <v>113</v>
      </c>
      <c r="B15" s="46" t="s">
        <v>126</v>
      </c>
      <c r="C15" s="47" t="s">
        <v>99</v>
      </c>
      <c r="D15" s="47" t="s">
        <v>99</v>
      </c>
      <c r="E15" s="48" t="s">
        <v>99</v>
      </c>
      <c r="F15" s="48" t="s">
        <v>99</v>
      </c>
      <c r="G15" s="46" t="s">
        <v>99</v>
      </c>
      <c r="H15" s="49" t="s">
        <v>99</v>
      </c>
      <c r="I15" s="50" t="s">
        <v>99</v>
      </c>
      <c r="J15" s="48" t="s">
        <v>99</v>
      </c>
      <c r="K15" s="48" t="s">
        <v>99</v>
      </c>
      <c r="L15" s="46" t="s">
        <v>99</v>
      </c>
      <c r="M15" s="46" t="s">
        <v>99</v>
      </c>
      <c r="N15" s="46" t="s">
        <v>99</v>
      </c>
      <c r="O15" s="51"/>
      <c r="P15" s="46" t="s">
        <v>99</v>
      </c>
      <c r="Q15" s="51"/>
      <c r="R15" s="51"/>
      <c r="S15" s="52"/>
      <c r="T15" s="52"/>
      <c r="U15" s="51"/>
      <c r="V15" s="51"/>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25.5" x14ac:dyDescent="0.2">
      <c r="A16" s="45" t="s">
        <v>115</v>
      </c>
      <c r="B16" s="46" t="s">
        <v>126</v>
      </c>
      <c r="C16" s="47" t="s">
        <v>99</v>
      </c>
      <c r="D16" s="47" t="s">
        <v>99</v>
      </c>
      <c r="E16" s="48" t="s">
        <v>99</v>
      </c>
      <c r="F16" s="48" t="s">
        <v>99</v>
      </c>
      <c r="G16" s="46" t="s">
        <v>99</v>
      </c>
      <c r="H16" s="49" t="s">
        <v>99</v>
      </c>
      <c r="I16" s="50" t="s">
        <v>99</v>
      </c>
      <c r="J16" s="48" t="s">
        <v>99</v>
      </c>
      <c r="K16" s="48" t="s">
        <v>99</v>
      </c>
      <c r="L16" s="46" t="s">
        <v>99</v>
      </c>
      <c r="M16" s="46" t="s">
        <v>99</v>
      </c>
      <c r="N16" s="46" t="s">
        <v>99</v>
      </c>
      <c r="O16" s="51"/>
      <c r="P16" s="46" t="s">
        <v>99</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
        <v>117</v>
      </c>
      <c r="B17" s="46" t="s">
        <v>126</v>
      </c>
      <c r="C17" s="47" t="s">
        <v>99</v>
      </c>
      <c r="D17" s="47" t="s">
        <v>99</v>
      </c>
      <c r="E17" s="48" t="s">
        <v>99</v>
      </c>
      <c r="F17" s="48" t="s">
        <v>99</v>
      </c>
      <c r="G17" s="46" t="s">
        <v>99</v>
      </c>
      <c r="H17" s="49" t="s">
        <v>99</v>
      </c>
      <c r="I17" s="50" t="s">
        <v>99</v>
      </c>
      <c r="J17" s="48" t="s">
        <v>99</v>
      </c>
      <c r="K17" s="48" t="s">
        <v>99</v>
      </c>
      <c r="L17" s="46" t="s">
        <v>99</v>
      </c>
      <c r="M17" s="46" t="s">
        <v>99</v>
      </c>
      <c r="N17" s="46" t="s">
        <v>99</v>
      </c>
      <c r="O17" s="51"/>
      <c r="P17" s="46" t="s">
        <v>99</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
        <v>119</v>
      </c>
      <c r="B18" s="46" t="s">
        <v>126</v>
      </c>
      <c r="C18" s="47" t="s">
        <v>99</v>
      </c>
      <c r="D18" s="47" t="s">
        <v>99</v>
      </c>
      <c r="E18" s="48" t="s">
        <v>99</v>
      </c>
      <c r="F18" s="48" t="s">
        <v>99</v>
      </c>
      <c r="G18" s="46" t="s">
        <v>99</v>
      </c>
      <c r="H18" s="49" t="s">
        <v>99</v>
      </c>
      <c r="I18" s="50" t="s">
        <v>99</v>
      </c>
      <c r="J18" s="48" t="s">
        <v>99</v>
      </c>
      <c r="K18" s="48" t="s">
        <v>99</v>
      </c>
      <c r="L18" s="46" t="s">
        <v>99</v>
      </c>
      <c r="M18" s="46" t="s">
        <v>99</v>
      </c>
      <c r="N18" s="46" t="s">
        <v>99</v>
      </c>
      <c r="O18" s="51"/>
      <c r="P18" s="46" t="s">
        <v>99</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
        <v>121</v>
      </c>
      <c r="B19" s="46" t="s">
        <v>126</v>
      </c>
      <c r="C19" s="47" t="s">
        <v>99</v>
      </c>
      <c r="D19" s="47" t="s">
        <v>99</v>
      </c>
      <c r="E19" s="48" t="s">
        <v>99</v>
      </c>
      <c r="F19" s="48" t="s">
        <v>99</v>
      </c>
      <c r="G19" s="46" t="s">
        <v>99</v>
      </c>
      <c r="H19" s="49" t="s">
        <v>99</v>
      </c>
      <c r="I19" s="50" t="s">
        <v>99</v>
      </c>
      <c r="J19" s="48" t="s">
        <v>99</v>
      </c>
      <c r="K19" s="48" t="s">
        <v>99</v>
      </c>
      <c r="L19" s="46" t="s">
        <v>99</v>
      </c>
      <c r="M19" s="46" t="s">
        <v>99</v>
      </c>
      <c r="N19" s="46" t="s">
        <v>99</v>
      </c>
      <c r="O19" s="51"/>
      <c r="P19" s="46" t="s">
        <v>99</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251" priority="6" operator="equal">
      <formula>$AE$13</formula>
    </cfRule>
    <cfRule type="cellIs" dxfId="250" priority="7" operator="equal">
      <formula>$AE$12</formula>
    </cfRule>
    <cfRule type="cellIs" dxfId="249" priority="8" operator="equal">
      <formula>$AE$11</formula>
    </cfRule>
    <cfRule type="cellIs" dxfId="248" priority="9" operator="equal">
      <formula>$AE$10</formula>
    </cfRule>
    <cfRule type="cellIs" dxfId="247" priority="10" operator="equal">
      <formula>$AE$9</formula>
    </cfRule>
  </conditionalFormatting>
  <conditionalFormatting sqref="F9:F28">
    <cfRule type="cellIs" dxfId="246" priority="1" operator="equal">
      <formula>$AF$8</formula>
    </cfRule>
    <cfRule type="cellIs" dxfId="245" priority="2" operator="equal">
      <formula>$AG$8</formula>
    </cfRule>
    <cfRule type="cellIs" dxfId="244" priority="3" operator="equal">
      <formula>$AH$8</formula>
    </cfRule>
    <cfRule type="cellIs" dxfId="243" priority="4" operator="equal">
      <formula>$AI$8</formula>
    </cfRule>
    <cfRule type="cellIs" dxfId="242" priority="5" operator="equal">
      <formula>$AJ$8</formula>
    </cfRule>
  </conditionalFormatting>
  <conditionalFormatting sqref="G9:G28">
    <cfRule type="cellIs" dxfId="241" priority="11" operator="equal">
      <formula>$AF$16</formula>
    </cfRule>
    <cfRule type="cellIs" dxfId="240" priority="12" operator="equal">
      <formula>$AF$17</formula>
    </cfRule>
    <cfRule type="cellIs" dxfId="239" priority="13" operator="equal">
      <formula>$AF$18</formula>
    </cfRule>
    <cfRule type="cellIs" dxfId="238" priority="14" operator="equal">
      <formula>$AF$19</formula>
    </cfRule>
  </conditionalFormatting>
  <conditionalFormatting sqref="I9:J28">
    <cfRule type="cellIs" dxfId="237" priority="15" operator="equal">
      <formula>$AE$13</formula>
    </cfRule>
    <cfRule type="cellIs" dxfId="236" priority="16" operator="equal">
      <formula>$AE$12</formula>
    </cfRule>
    <cfRule type="cellIs" dxfId="235" priority="17" operator="equal">
      <formula>$AE$11</formula>
    </cfRule>
    <cfRule type="cellIs" dxfId="234" priority="18" operator="equal">
      <formula>$AE$10</formula>
    </cfRule>
    <cfRule type="cellIs" dxfId="233" priority="19" operator="equal">
      <formula>$AE$9</formula>
    </cfRule>
  </conditionalFormatting>
  <conditionalFormatting sqref="K9:K28">
    <cfRule type="cellIs" dxfId="232" priority="20" operator="equal">
      <formula>$AF$8</formula>
    </cfRule>
    <cfRule type="cellIs" dxfId="231" priority="21" operator="equal">
      <formula>$AG$8</formula>
    </cfRule>
    <cfRule type="cellIs" dxfId="230" priority="22" operator="equal">
      <formula>$AH$8</formula>
    </cfRule>
    <cfRule type="cellIs" dxfId="229" priority="23" operator="equal">
      <formula>$AI$8</formula>
    </cfRule>
    <cfRule type="cellIs" dxfId="228" priority="24" operator="equal">
      <formula>$AJ$8</formula>
    </cfRule>
  </conditionalFormatting>
  <conditionalFormatting sqref="L9:L28">
    <cfRule type="cellIs" dxfId="227" priority="25" operator="equal">
      <formula>$AF$16</formula>
    </cfRule>
    <cfRule type="cellIs" dxfId="226" priority="26" operator="equal">
      <formula>$AF$17</formula>
    </cfRule>
    <cfRule type="cellIs" dxfId="225" priority="27" operator="equal">
      <formula>$AF$18</formula>
    </cfRule>
    <cfRule type="cellIs" dxfId="224" priority="28" operator="equal">
      <formula>$AF$19</formula>
    </cfRule>
  </conditionalFormatting>
  <dataValidations count="4">
    <dataValidation type="list" allowBlank="1" showInputMessage="1" showErrorMessage="1" sqref="O9:O28" xr:uid="{FC24E174-D17E-4EF9-9A76-26EDAA8C867D}">
      <formula1>INDIRECT($N9)</formula1>
    </dataValidation>
    <dataValidation allowBlank="1" showInputMessage="1" showErrorMessage="1" prompt="Es la materialización del riesgo y las consecuencias de su aparición. Su escala es: 5 bajo impacto, 10 medio, 20 alto impacto._x000a_" sqref="JP8:JV8" xr:uid="{D33DB315-7537-4809-8A24-AE49029FA511}"/>
    <dataValidation allowBlank="1" showInputMessage="1" showErrorMessage="1" prompt="La probabilidad se encuentra determinada por una escala de 1 a 3, siendo 1 la menor probabilidad de ocurrencia del riesgo y 3 la mayor probabilidad de  ocurrencia." sqref="JO8" xr:uid="{B35B7D2F-CDC0-43C0-BCB5-82256FB35390}"/>
    <dataValidation type="list" allowBlank="1" showInputMessage="1" showErrorMessage="1" sqref="JP9:JV16" xr:uid="{73D57381-9724-491C-98FB-E0916FAF8F4B}">
      <formula1>#REF!</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11B8-84D3-4349-9809-462597647E61}">
  <dimension ref="A1:AX35"/>
  <sheetViews>
    <sheetView zoomScale="70" zoomScaleNormal="70" workbookViewId="0">
      <selection activeCell="I9" sqref="I9"/>
    </sheetView>
  </sheetViews>
  <sheetFormatPr baseColWidth="10" defaultColWidth="14.28515625" defaultRowHeight="12.75" x14ac:dyDescent="0.25"/>
  <cols>
    <col min="1" max="1" width="11.5703125" style="32" customWidth="1"/>
    <col min="2" max="2" width="25.140625" style="37" customWidth="1"/>
    <col min="3" max="4" width="18" style="37" customWidth="1"/>
    <col min="5" max="5" width="22.140625" style="78" customWidth="1"/>
    <col min="6" max="6" width="18.5703125" style="78" customWidth="1"/>
    <col min="7" max="7" width="17.7109375" style="37" customWidth="1"/>
    <col min="8" max="8" width="15.42578125" style="37" customWidth="1"/>
    <col min="9" max="9" width="13" style="37" customWidth="1"/>
    <col min="10" max="10" width="16.42578125" style="78" customWidth="1"/>
    <col min="11" max="11" width="14.85546875" style="78" customWidth="1"/>
    <col min="12" max="12" width="17.7109375" style="37" customWidth="1"/>
    <col min="13" max="13" width="16.85546875" style="37" customWidth="1"/>
    <col min="14" max="14" width="15.5703125" style="37" customWidth="1"/>
    <col min="15" max="16" width="16.5703125" style="37" customWidth="1"/>
    <col min="17" max="17" width="29.85546875" style="37" customWidth="1"/>
    <col min="18" max="18" width="20.85546875" style="37" customWidth="1"/>
    <col min="19" max="19" width="19"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343</v>
      </c>
      <c r="C1" s="1" t="s">
        <v>92</v>
      </c>
      <c r="D1" s="2">
        <v>0</v>
      </c>
      <c r="E1" s="3"/>
      <c r="F1" s="4" t="s">
        <v>93</v>
      </c>
      <c r="G1" s="5" t="s">
        <v>344</v>
      </c>
      <c r="H1" s="6"/>
      <c r="I1" s="6"/>
      <c r="U1" s="8"/>
      <c r="V1" s="8"/>
      <c r="AR1" s="9"/>
      <c r="AS1" s="9"/>
      <c r="AT1" s="9"/>
      <c r="AU1" s="9"/>
      <c r="AV1" s="9"/>
    </row>
    <row r="2" spans="1:50" s="7" customFormat="1" x14ac:dyDescent="0.2">
      <c r="A2" s="197"/>
      <c r="B2" s="186"/>
      <c r="C2" s="1" t="s">
        <v>95</v>
      </c>
      <c r="D2" s="2" t="s">
        <v>345</v>
      </c>
      <c r="E2" s="3"/>
      <c r="F2" s="10" t="s">
        <v>97</v>
      </c>
      <c r="G2" s="11">
        <v>45910</v>
      </c>
      <c r="H2" s="12" t="s">
        <v>0</v>
      </c>
      <c r="I2" s="13">
        <v>46021</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e">
        <v>#REF!</v>
      </c>
      <c r="C4" s="199"/>
      <c r="D4" s="200"/>
      <c r="E4" s="19"/>
      <c r="F4" s="19"/>
      <c r="G4" s="19"/>
      <c r="H4" s="19"/>
      <c r="I4" s="19"/>
      <c r="J4" s="19"/>
      <c r="K4" s="20"/>
      <c r="S4" s="8"/>
      <c r="T4" s="8"/>
      <c r="AR4" s="9"/>
      <c r="AS4" s="9"/>
      <c r="AT4" s="9"/>
      <c r="AU4" s="9"/>
      <c r="AV4" s="9"/>
    </row>
    <row r="5" spans="1:50" s="7" customFormat="1" ht="30" customHeight="1" x14ac:dyDescent="0.2">
      <c r="A5" s="18" t="s">
        <v>2</v>
      </c>
      <c r="B5" s="198" t="s">
        <v>346</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216.75" x14ac:dyDescent="0.2">
      <c r="A9" s="164" t="s">
        <v>101</v>
      </c>
      <c r="B9" s="165" t="s">
        <v>347</v>
      </c>
      <c r="C9" s="166">
        <v>0.6</v>
      </c>
      <c r="D9" s="166">
        <v>0.8</v>
      </c>
      <c r="E9" s="48" t="s">
        <v>52</v>
      </c>
      <c r="F9" s="48" t="s">
        <v>34</v>
      </c>
      <c r="G9" s="46" t="s">
        <v>46</v>
      </c>
      <c r="H9" s="49">
        <v>0.12959999999999999</v>
      </c>
      <c r="I9" s="50">
        <v>0.8</v>
      </c>
      <c r="J9" s="48" t="s">
        <v>60</v>
      </c>
      <c r="K9" s="48" t="s">
        <v>34</v>
      </c>
      <c r="L9" s="46" t="s">
        <v>46</v>
      </c>
      <c r="M9" s="46" t="s">
        <v>73</v>
      </c>
      <c r="N9" s="46" t="s">
        <v>69</v>
      </c>
      <c r="O9" s="51" t="s">
        <v>36</v>
      </c>
      <c r="P9" s="46" t="s">
        <v>36</v>
      </c>
      <c r="Q9" s="167" t="s">
        <v>322</v>
      </c>
      <c r="R9" s="51" t="s">
        <v>323</v>
      </c>
      <c r="S9" s="52">
        <v>45659</v>
      </c>
      <c r="T9" s="52">
        <v>46022</v>
      </c>
      <c r="U9" s="51"/>
      <c r="V9" s="51" t="s">
        <v>324</v>
      </c>
      <c r="W9" s="51"/>
      <c r="X9" s="51"/>
      <c r="Y9" s="51"/>
      <c r="Z9" s="51"/>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178.5" x14ac:dyDescent="0.2">
      <c r="A10" s="164" t="s">
        <v>103</v>
      </c>
      <c r="B10" s="165" t="s">
        <v>348</v>
      </c>
      <c r="C10" s="166">
        <v>0.6</v>
      </c>
      <c r="D10" s="166">
        <v>0.8</v>
      </c>
      <c r="E10" s="48" t="s">
        <v>52</v>
      </c>
      <c r="F10" s="48" t="s">
        <v>34</v>
      </c>
      <c r="G10" s="46" t="s">
        <v>46</v>
      </c>
      <c r="H10" s="49">
        <v>0.216</v>
      </c>
      <c r="I10" s="50">
        <v>0.8</v>
      </c>
      <c r="J10" s="48" t="s">
        <v>54</v>
      </c>
      <c r="K10" s="48" t="s">
        <v>34</v>
      </c>
      <c r="L10" s="46" t="s">
        <v>46</v>
      </c>
      <c r="M10" s="46" t="s">
        <v>73</v>
      </c>
      <c r="N10" s="46" t="s">
        <v>69</v>
      </c>
      <c r="O10" s="51" t="s">
        <v>36</v>
      </c>
      <c r="P10" s="46" t="s">
        <v>36</v>
      </c>
      <c r="Q10" s="167" t="s">
        <v>325</v>
      </c>
      <c r="R10" s="51" t="s">
        <v>323</v>
      </c>
      <c r="S10" s="52">
        <v>45659</v>
      </c>
      <c r="T10" s="52">
        <v>46022</v>
      </c>
      <c r="U10" s="51"/>
      <c r="V10" s="51" t="s">
        <v>324</v>
      </c>
      <c r="W10" s="51"/>
      <c r="X10" s="51"/>
      <c r="Y10" s="51"/>
      <c r="Z10" s="51"/>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89.25" customHeight="1" x14ac:dyDescent="0.2">
      <c r="A11" s="164" t="s">
        <v>105</v>
      </c>
      <c r="B11" s="165" t="s">
        <v>349</v>
      </c>
      <c r="C11" s="166">
        <v>1</v>
      </c>
      <c r="D11" s="166">
        <v>1</v>
      </c>
      <c r="E11" s="48" t="s">
        <v>45</v>
      </c>
      <c r="F11" s="48" t="s">
        <v>35</v>
      </c>
      <c r="G11" s="46" t="s">
        <v>47</v>
      </c>
      <c r="H11" s="49">
        <v>0.18</v>
      </c>
      <c r="I11" s="50">
        <v>1</v>
      </c>
      <c r="J11" s="48" t="s">
        <v>60</v>
      </c>
      <c r="K11" s="48" t="s">
        <v>35</v>
      </c>
      <c r="L11" s="46" t="s">
        <v>47</v>
      </c>
      <c r="M11" s="46" t="s">
        <v>73</v>
      </c>
      <c r="N11" s="46" t="s">
        <v>69</v>
      </c>
      <c r="O11" s="51" t="s">
        <v>36</v>
      </c>
      <c r="P11" s="46" t="s">
        <v>36</v>
      </c>
      <c r="Q11" s="167" t="s">
        <v>326</v>
      </c>
      <c r="R11" s="51" t="s">
        <v>323</v>
      </c>
      <c r="S11" s="52">
        <v>45659</v>
      </c>
      <c r="T11" s="52">
        <v>46022</v>
      </c>
      <c r="U11" s="51"/>
      <c r="V11" s="51" t="s">
        <v>324</v>
      </c>
      <c r="W11" s="51"/>
      <c r="X11" s="51"/>
      <c r="Y11" s="51"/>
      <c r="Z11" s="51"/>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165.75" x14ac:dyDescent="0.2">
      <c r="A12" s="164" t="s">
        <v>107</v>
      </c>
      <c r="B12" s="165" t="s">
        <v>350</v>
      </c>
      <c r="C12" s="166">
        <v>0.6</v>
      </c>
      <c r="D12" s="166">
        <v>1</v>
      </c>
      <c r="E12" s="48" t="s">
        <v>52</v>
      </c>
      <c r="F12" s="48" t="s">
        <v>35</v>
      </c>
      <c r="G12" s="46" t="s">
        <v>47</v>
      </c>
      <c r="H12" s="49">
        <v>0.216</v>
      </c>
      <c r="I12" s="50">
        <v>1</v>
      </c>
      <c r="J12" s="48" t="s">
        <v>54</v>
      </c>
      <c r="K12" s="48" t="s">
        <v>35</v>
      </c>
      <c r="L12" s="46" t="s">
        <v>47</v>
      </c>
      <c r="M12" s="46" t="s">
        <v>73</v>
      </c>
      <c r="N12" s="46" t="s">
        <v>69</v>
      </c>
      <c r="O12" s="51" t="s">
        <v>36</v>
      </c>
      <c r="P12" s="46" t="s">
        <v>36</v>
      </c>
      <c r="Q12" s="167" t="s">
        <v>327</v>
      </c>
      <c r="R12" s="51" t="s">
        <v>323</v>
      </c>
      <c r="S12" s="52">
        <v>45778</v>
      </c>
      <c r="T12" s="52">
        <v>46022</v>
      </c>
      <c r="U12" s="51"/>
      <c r="V12" s="51" t="s">
        <v>324</v>
      </c>
      <c r="W12" s="51"/>
      <c r="X12" s="51"/>
      <c r="Y12" s="51"/>
      <c r="Z12" s="51"/>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153.75" customHeight="1" thickBot="1" x14ac:dyDescent="0.25">
      <c r="A13" s="164" t="s">
        <v>109</v>
      </c>
      <c r="B13" s="165" t="s">
        <v>351</v>
      </c>
      <c r="C13" s="166">
        <v>0.8</v>
      </c>
      <c r="D13" s="166">
        <v>0.8</v>
      </c>
      <c r="E13" s="48" t="s">
        <v>49</v>
      </c>
      <c r="F13" s="48" t="s">
        <v>34</v>
      </c>
      <c r="G13" s="46" t="s">
        <v>46</v>
      </c>
      <c r="H13" s="49">
        <v>0.28799999999999998</v>
      </c>
      <c r="I13" s="50">
        <v>0.8</v>
      </c>
      <c r="J13" s="48" t="s">
        <v>54</v>
      </c>
      <c r="K13" s="48" t="s">
        <v>34</v>
      </c>
      <c r="L13" s="46" t="s">
        <v>46</v>
      </c>
      <c r="M13" s="46" t="s">
        <v>73</v>
      </c>
      <c r="N13" s="46" t="s">
        <v>69</v>
      </c>
      <c r="O13" s="51" t="s">
        <v>36</v>
      </c>
      <c r="P13" s="46" t="s">
        <v>36</v>
      </c>
      <c r="Q13" s="167" t="s">
        <v>328</v>
      </c>
      <c r="R13" s="51" t="s">
        <v>323</v>
      </c>
      <c r="S13" s="52">
        <v>45778</v>
      </c>
      <c r="T13" s="52">
        <v>46022</v>
      </c>
      <c r="U13" s="51"/>
      <c r="V13" s="51" t="s">
        <v>324</v>
      </c>
      <c r="W13" s="51"/>
      <c r="X13" s="51"/>
      <c r="Y13" s="51"/>
      <c r="Z13" s="51"/>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76.5" x14ac:dyDescent="0.2">
      <c r="A14" s="168" t="s">
        <v>111</v>
      </c>
      <c r="B14" s="169" t="s">
        <v>352</v>
      </c>
      <c r="C14" s="170">
        <v>0.2</v>
      </c>
      <c r="D14" s="170">
        <v>0.8</v>
      </c>
      <c r="E14" s="48" t="s">
        <v>60</v>
      </c>
      <c r="F14" s="48" t="s">
        <v>34</v>
      </c>
      <c r="G14" s="46" t="s">
        <v>46</v>
      </c>
      <c r="H14" s="49">
        <v>0.1</v>
      </c>
      <c r="I14" s="50">
        <v>0.8</v>
      </c>
      <c r="J14" s="48" t="s">
        <v>60</v>
      </c>
      <c r="K14" s="48" t="s">
        <v>34</v>
      </c>
      <c r="L14" s="46" t="s">
        <v>46</v>
      </c>
      <c r="M14" s="46" t="s">
        <v>73</v>
      </c>
      <c r="N14" s="46" t="s">
        <v>69</v>
      </c>
      <c r="O14" s="51" t="s">
        <v>81</v>
      </c>
      <c r="P14" s="46" t="s">
        <v>81</v>
      </c>
      <c r="Q14" s="171" t="s">
        <v>329</v>
      </c>
      <c r="R14" s="51" t="s">
        <v>330</v>
      </c>
      <c r="S14" s="52">
        <v>45815</v>
      </c>
      <c r="T14" s="52">
        <v>46022</v>
      </c>
      <c r="U14" s="51"/>
      <c r="V14" s="51" t="s">
        <v>331</v>
      </c>
      <c r="W14" s="51"/>
      <c r="X14" s="51"/>
      <c r="Y14" s="51"/>
      <c r="Z14" s="51"/>
      <c r="AA14" s="53"/>
      <c r="AB14" s="53"/>
      <c r="AM14" s="36"/>
      <c r="AN14" s="36"/>
      <c r="AO14" s="44"/>
      <c r="AP14" s="59"/>
      <c r="AQ14" s="60"/>
      <c r="AR14" s="57"/>
      <c r="AS14" s="57"/>
      <c r="AT14" s="57"/>
      <c r="AU14" s="57"/>
      <c r="AV14" s="57"/>
      <c r="AW14" s="44"/>
      <c r="AX14" s="44"/>
    </row>
    <row r="15" spans="1:50" ht="75" x14ac:dyDescent="0.2">
      <c r="A15" s="168" t="s">
        <v>113</v>
      </c>
      <c r="B15" s="169" t="s">
        <v>353</v>
      </c>
      <c r="C15" s="170">
        <v>0.4</v>
      </c>
      <c r="D15" s="170">
        <v>0.8</v>
      </c>
      <c r="E15" s="48" t="s">
        <v>54</v>
      </c>
      <c r="F15" s="48" t="s">
        <v>34</v>
      </c>
      <c r="G15" s="46" t="s">
        <v>46</v>
      </c>
      <c r="H15" s="49">
        <v>0.24</v>
      </c>
      <c r="I15" s="50">
        <v>0.8</v>
      </c>
      <c r="J15" s="48" t="s">
        <v>54</v>
      </c>
      <c r="K15" s="48" t="s">
        <v>34</v>
      </c>
      <c r="L15" s="46" t="s">
        <v>46</v>
      </c>
      <c r="M15" s="46" t="s">
        <v>73</v>
      </c>
      <c r="N15" s="46" t="s">
        <v>69</v>
      </c>
      <c r="O15" s="51" t="s">
        <v>81</v>
      </c>
      <c r="P15" s="46" t="s">
        <v>81</v>
      </c>
      <c r="Q15" s="171" t="s">
        <v>332</v>
      </c>
      <c r="R15" s="51" t="s">
        <v>330</v>
      </c>
      <c r="S15" s="52">
        <v>45815</v>
      </c>
      <c r="T15" s="52">
        <v>46022</v>
      </c>
      <c r="U15" s="51"/>
      <c r="V15" s="51" t="s">
        <v>333</v>
      </c>
      <c r="W15" s="51"/>
      <c r="X15" s="51"/>
      <c r="Y15" s="51"/>
      <c r="Z15" s="51"/>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102" x14ac:dyDescent="0.2">
      <c r="A16" s="168" t="s">
        <v>115</v>
      </c>
      <c r="B16" s="169" t="s">
        <v>354</v>
      </c>
      <c r="C16" s="170">
        <v>0.4</v>
      </c>
      <c r="D16" s="170">
        <v>0.8</v>
      </c>
      <c r="E16" s="48" t="s">
        <v>54</v>
      </c>
      <c r="F16" s="48" t="s">
        <v>34</v>
      </c>
      <c r="G16" s="46" t="s">
        <v>46</v>
      </c>
      <c r="H16" s="49">
        <v>0.24</v>
      </c>
      <c r="I16" s="50">
        <v>0.8</v>
      </c>
      <c r="J16" s="48" t="s">
        <v>54</v>
      </c>
      <c r="K16" s="48" t="s">
        <v>34</v>
      </c>
      <c r="L16" s="46" t="s">
        <v>46</v>
      </c>
      <c r="M16" s="46" t="s">
        <v>73</v>
      </c>
      <c r="N16" s="46" t="s">
        <v>69</v>
      </c>
      <c r="O16" s="51" t="s">
        <v>81</v>
      </c>
      <c r="P16" s="46" t="s">
        <v>81</v>
      </c>
      <c r="Q16" s="171" t="s">
        <v>334</v>
      </c>
      <c r="R16" s="51" t="s">
        <v>330</v>
      </c>
      <c r="S16" s="52">
        <v>45815</v>
      </c>
      <c r="T16" s="52">
        <v>46022</v>
      </c>
      <c r="U16" s="51"/>
      <c r="V16" s="51" t="s">
        <v>335</v>
      </c>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127.5" x14ac:dyDescent="0.2">
      <c r="A17" s="172" t="s">
        <v>117</v>
      </c>
      <c r="B17" s="173" t="s">
        <v>355</v>
      </c>
      <c r="C17" s="174">
        <v>0.4</v>
      </c>
      <c r="D17" s="174">
        <v>0.2</v>
      </c>
      <c r="E17" s="48" t="s">
        <v>54</v>
      </c>
      <c r="F17" s="48" t="s">
        <v>31</v>
      </c>
      <c r="G17" s="46" t="s">
        <v>55</v>
      </c>
      <c r="H17" s="49">
        <v>9.6040000000000014E-2</v>
      </c>
      <c r="I17" s="50">
        <v>0.2</v>
      </c>
      <c r="J17" s="48" t="s">
        <v>60</v>
      </c>
      <c r="K17" s="48" t="s">
        <v>31</v>
      </c>
      <c r="L17" s="46" t="s">
        <v>55</v>
      </c>
      <c r="M17" s="46" t="s">
        <v>86</v>
      </c>
      <c r="N17" s="46" t="s">
        <v>85</v>
      </c>
      <c r="O17" s="51"/>
      <c r="P17" s="46" t="s">
        <v>85</v>
      </c>
      <c r="Q17" s="167" t="s">
        <v>336</v>
      </c>
      <c r="R17" s="51" t="s">
        <v>337</v>
      </c>
      <c r="S17" s="52">
        <v>45659</v>
      </c>
      <c r="T17" s="52">
        <v>46022</v>
      </c>
      <c r="U17" s="51"/>
      <c r="V17" s="51" t="s">
        <v>338</v>
      </c>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102" x14ac:dyDescent="0.2">
      <c r="A18" s="172" t="s">
        <v>119</v>
      </c>
      <c r="B18" s="173" t="s">
        <v>356</v>
      </c>
      <c r="C18" s="174">
        <v>0.2</v>
      </c>
      <c r="D18" s="174">
        <v>0.2</v>
      </c>
      <c r="E18" s="48" t="s">
        <v>60</v>
      </c>
      <c r="F18" s="48" t="s">
        <v>31</v>
      </c>
      <c r="G18" s="46" t="s">
        <v>55</v>
      </c>
      <c r="H18" s="49">
        <v>7.1999999999999995E-2</v>
      </c>
      <c r="I18" s="50">
        <v>0.2</v>
      </c>
      <c r="J18" s="48" t="s">
        <v>60</v>
      </c>
      <c r="K18" s="48" t="s">
        <v>31</v>
      </c>
      <c r="L18" s="46" t="s">
        <v>55</v>
      </c>
      <c r="M18" s="46" t="s">
        <v>86</v>
      </c>
      <c r="N18" s="46" t="s">
        <v>85</v>
      </c>
      <c r="O18" s="51"/>
      <c r="P18" s="46" t="s">
        <v>85</v>
      </c>
      <c r="Q18" s="51" t="s">
        <v>339</v>
      </c>
      <c r="R18" s="51" t="s">
        <v>337</v>
      </c>
      <c r="S18" s="52">
        <v>45659</v>
      </c>
      <c r="T18" s="52">
        <v>46022</v>
      </c>
      <c r="U18" s="51"/>
      <c r="V18" s="51" t="s">
        <v>340</v>
      </c>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165.75" x14ac:dyDescent="0.2">
      <c r="A19" s="172" t="s">
        <v>121</v>
      </c>
      <c r="B19" s="173" t="s">
        <v>357</v>
      </c>
      <c r="C19" s="174">
        <v>0.2</v>
      </c>
      <c r="D19" s="174">
        <v>0.2</v>
      </c>
      <c r="E19" s="48" t="s">
        <v>60</v>
      </c>
      <c r="F19" s="48" t="s">
        <v>31</v>
      </c>
      <c r="G19" s="46" t="s">
        <v>55</v>
      </c>
      <c r="H19" s="49">
        <v>4.3199999999999995E-2</v>
      </c>
      <c r="I19" s="50">
        <v>0.2</v>
      </c>
      <c r="J19" s="48" t="s">
        <v>60</v>
      </c>
      <c r="K19" s="48" t="s">
        <v>31</v>
      </c>
      <c r="L19" s="46" t="s">
        <v>55</v>
      </c>
      <c r="M19" s="46" t="s">
        <v>86</v>
      </c>
      <c r="N19" s="46" t="s">
        <v>85</v>
      </c>
      <c r="O19" s="51"/>
      <c r="P19" s="46" t="s">
        <v>85</v>
      </c>
      <c r="Q19" s="167" t="s">
        <v>341</v>
      </c>
      <c r="R19" s="51" t="s">
        <v>337</v>
      </c>
      <c r="S19" s="52">
        <v>45659</v>
      </c>
      <c r="T19" s="52">
        <v>46022</v>
      </c>
      <c r="U19" s="51"/>
      <c r="V19" s="51" t="s">
        <v>338</v>
      </c>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ht="102" x14ac:dyDescent="0.2">
      <c r="A20" s="172" t="s">
        <v>123</v>
      </c>
      <c r="B20" s="173" t="s">
        <v>358</v>
      </c>
      <c r="C20" s="174">
        <v>0.4</v>
      </c>
      <c r="D20" s="174">
        <v>0.2</v>
      </c>
      <c r="E20" s="48" t="s">
        <v>54</v>
      </c>
      <c r="F20" s="48" t="s">
        <v>31</v>
      </c>
      <c r="G20" s="46" t="s">
        <v>55</v>
      </c>
      <c r="H20" s="49">
        <v>0.14399999999999999</v>
      </c>
      <c r="I20" s="50">
        <v>0.2</v>
      </c>
      <c r="J20" s="48" t="s">
        <v>60</v>
      </c>
      <c r="K20" s="48" t="s">
        <v>31</v>
      </c>
      <c r="L20" s="46" t="s">
        <v>55</v>
      </c>
      <c r="M20" s="46" t="s">
        <v>86</v>
      </c>
      <c r="N20" s="46" t="s">
        <v>85</v>
      </c>
      <c r="O20" s="51"/>
      <c r="P20" s="46" t="s">
        <v>85</v>
      </c>
      <c r="Q20" s="51" t="s">
        <v>342</v>
      </c>
      <c r="R20" s="51" t="s">
        <v>337</v>
      </c>
      <c r="S20" s="52">
        <v>45659</v>
      </c>
      <c r="T20" s="52">
        <v>46022</v>
      </c>
      <c r="U20" s="51"/>
      <c r="V20" s="51" t="s">
        <v>340</v>
      </c>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e">
        <v>#REF!</v>
      </c>
      <c r="B22" s="46" t="e">
        <v>#REF!</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e">
        <v>#REF!</v>
      </c>
      <c r="B23" s="46" t="e">
        <v>#REF!</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e">
        <v>#REF!</v>
      </c>
      <c r="B24" s="46" t="e">
        <v>#REF!</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e">
        <v>#REF!</v>
      </c>
      <c r="B25" s="46" t="e">
        <v>#REF!</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e">
        <v>#REF!</v>
      </c>
      <c r="B26" s="46" t="e">
        <v>#REF!</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e">
        <v>#REF!</v>
      </c>
      <c r="B27" s="46" t="e">
        <v>#REF!</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e">
        <v>#REF!</v>
      </c>
      <c r="B28" s="46" t="e">
        <v>#REF!</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223" priority="6" operator="equal">
      <formula>$AE$13</formula>
    </cfRule>
    <cfRule type="cellIs" dxfId="222" priority="7" operator="equal">
      <formula>$AE$12</formula>
    </cfRule>
    <cfRule type="cellIs" dxfId="221" priority="8" operator="equal">
      <formula>$AE$11</formula>
    </cfRule>
    <cfRule type="cellIs" dxfId="220" priority="9" operator="equal">
      <formula>$AE$10</formula>
    </cfRule>
    <cfRule type="cellIs" dxfId="219" priority="10" operator="equal">
      <formula>$AE$9</formula>
    </cfRule>
  </conditionalFormatting>
  <conditionalFormatting sqref="F9:F28">
    <cfRule type="cellIs" dxfId="218" priority="1" operator="equal">
      <formula>$AF$8</formula>
    </cfRule>
    <cfRule type="cellIs" dxfId="217" priority="2" operator="equal">
      <formula>$AG$8</formula>
    </cfRule>
    <cfRule type="cellIs" dxfId="216" priority="3" operator="equal">
      <formula>$AH$8</formula>
    </cfRule>
    <cfRule type="cellIs" dxfId="215" priority="4" operator="equal">
      <formula>$AI$8</formula>
    </cfRule>
    <cfRule type="cellIs" dxfId="214" priority="5" operator="equal">
      <formula>$AJ$8</formula>
    </cfRule>
  </conditionalFormatting>
  <conditionalFormatting sqref="G9:G28">
    <cfRule type="cellIs" dxfId="213" priority="11" operator="equal">
      <formula>$AF$16</formula>
    </cfRule>
    <cfRule type="cellIs" dxfId="212" priority="12" operator="equal">
      <formula>$AF$17</formula>
    </cfRule>
    <cfRule type="cellIs" dxfId="211" priority="13" operator="equal">
      <formula>$AF$18</formula>
    </cfRule>
    <cfRule type="cellIs" dxfId="210" priority="14" operator="equal">
      <formula>$AF$19</formula>
    </cfRule>
  </conditionalFormatting>
  <conditionalFormatting sqref="I9:J28">
    <cfRule type="cellIs" dxfId="209" priority="15" operator="equal">
      <formula>$AE$13</formula>
    </cfRule>
    <cfRule type="cellIs" dxfId="208" priority="16" operator="equal">
      <formula>$AE$12</formula>
    </cfRule>
    <cfRule type="cellIs" dxfId="207" priority="17" operator="equal">
      <formula>$AE$11</formula>
    </cfRule>
    <cfRule type="cellIs" dxfId="206" priority="18" operator="equal">
      <formula>$AE$10</formula>
    </cfRule>
    <cfRule type="cellIs" dxfId="205" priority="19" operator="equal">
      <formula>$AE$9</formula>
    </cfRule>
  </conditionalFormatting>
  <conditionalFormatting sqref="K9:K28">
    <cfRule type="cellIs" dxfId="204" priority="20" operator="equal">
      <formula>$AF$8</formula>
    </cfRule>
    <cfRule type="cellIs" dxfId="203" priority="21" operator="equal">
      <formula>$AG$8</formula>
    </cfRule>
    <cfRule type="cellIs" dxfId="202" priority="22" operator="equal">
      <formula>$AH$8</formula>
    </cfRule>
    <cfRule type="cellIs" dxfId="201" priority="23" operator="equal">
      <formula>$AI$8</formula>
    </cfRule>
    <cfRule type="cellIs" dxfId="200" priority="24" operator="equal">
      <formula>$AJ$8</formula>
    </cfRule>
  </conditionalFormatting>
  <conditionalFormatting sqref="L9:L28">
    <cfRule type="cellIs" dxfId="199" priority="25" operator="equal">
      <formula>$AF$16</formula>
    </cfRule>
    <cfRule type="cellIs" dxfId="198" priority="26" operator="equal">
      <formula>$AF$17</formula>
    </cfRule>
    <cfRule type="cellIs" dxfId="197" priority="27" operator="equal">
      <formula>$AF$18</formula>
    </cfRule>
    <cfRule type="cellIs" dxfId="196" priority="28" operator="equal">
      <formula>$AF$19</formula>
    </cfRule>
  </conditionalFormatting>
  <dataValidations count="4">
    <dataValidation type="list" allowBlank="1" showInputMessage="1" showErrorMessage="1" sqref="O9:O28" xr:uid="{B02CB10D-F065-42D0-9044-346914159591}">
      <formula1>INDIRECT($N9)</formula1>
    </dataValidation>
    <dataValidation allowBlank="1" showInputMessage="1" showErrorMessage="1" prompt="Es la materialización del riesgo y las consecuencias de su aparición. Su escala es: 5 bajo impacto, 10 medio, 20 alto impacto._x000a_" sqref="JP8:JV8" xr:uid="{FB020DE5-BB48-441E-8FB3-98578DD79A2A}"/>
    <dataValidation allowBlank="1" showInputMessage="1" showErrorMessage="1" prompt="La probabilidad se encuentra determinada por una escala de 1 a 3, siendo 1 la menor probabilidad de ocurrencia del riesgo y 3 la mayor probabilidad de  ocurrencia." sqref="JO8" xr:uid="{B966EEA8-43A9-4EC5-B37A-127F461BA24C}"/>
    <dataValidation type="list" allowBlank="1" showInputMessage="1" showErrorMessage="1" sqref="JP9:JV16" xr:uid="{A4B9BB52-8124-4045-89CF-41076BBB7445}">
      <formula1>#REF!</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6A827-129D-47AF-ABD7-D6231541EABB}">
  <dimension ref="A1:AX35"/>
  <sheetViews>
    <sheetView zoomScale="70" zoomScaleNormal="70" workbookViewId="0">
      <selection activeCell="E11" sqref="E11"/>
    </sheetView>
  </sheetViews>
  <sheetFormatPr baseColWidth="10" defaultColWidth="14.28515625" defaultRowHeight="12.75" x14ac:dyDescent="0.25"/>
  <cols>
    <col min="1" max="1" width="11.5703125" style="32" customWidth="1"/>
    <col min="2" max="2" width="41.5703125" style="37" customWidth="1"/>
    <col min="3" max="4" width="14.140625" style="37" customWidth="1"/>
    <col min="5" max="5" width="16.42578125" style="78" customWidth="1"/>
    <col min="6" max="6" width="16.85546875" style="78" customWidth="1"/>
    <col min="7" max="7" width="12.5703125" style="37" customWidth="1"/>
    <col min="8" max="8" width="15.42578125" style="37" customWidth="1"/>
    <col min="9" max="9" width="13" style="37" customWidth="1"/>
    <col min="10" max="10" width="16.42578125" style="78" customWidth="1"/>
    <col min="11" max="11" width="10.140625" style="78" customWidth="1"/>
    <col min="12" max="12" width="12.7109375" style="37" customWidth="1"/>
    <col min="13" max="13" width="16.85546875" style="37" customWidth="1"/>
    <col min="14" max="14" width="15.5703125" style="37" customWidth="1"/>
    <col min="15" max="16" width="16.5703125" style="37" customWidth="1"/>
    <col min="17" max="17" width="49.28515625" style="37" customWidth="1"/>
    <col min="18" max="18" width="20.85546875" style="37" customWidth="1"/>
    <col min="19" max="19" width="11.42578125" style="80" customWidth="1"/>
    <col min="20" max="20" width="13.5703125" style="80" customWidth="1"/>
    <col min="21" max="23" width="20.42578125" style="37" customWidth="1"/>
    <col min="24" max="25" width="30.7109375" style="37" customWidth="1"/>
    <col min="26" max="26" width="18" style="37" customWidth="1"/>
    <col min="27" max="28" width="15.42578125" style="37" customWidth="1"/>
    <col min="29" max="29" width="4.85546875" style="32" customWidth="1"/>
    <col min="30" max="30" width="5.42578125" style="32" bestFit="1" customWidth="1"/>
    <col min="31" max="32" width="14" style="32" customWidth="1"/>
    <col min="33" max="33" width="18.5703125" style="32" customWidth="1"/>
    <col min="34" max="34" width="19.5703125" style="32" customWidth="1"/>
    <col min="35" max="36" width="14" style="32" customWidth="1"/>
    <col min="37" max="41" width="11.42578125" style="32" customWidth="1"/>
    <col min="42" max="42" width="5.5703125" style="32" bestFit="1" customWidth="1"/>
    <col min="43" max="43" width="26.85546875" style="32" customWidth="1"/>
    <col min="44" max="48" width="22.85546875" style="37" customWidth="1"/>
    <col min="49" max="49" width="23.42578125" style="32" customWidth="1"/>
    <col min="50" max="277" width="11.42578125" style="32" customWidth="1"/>
    <col min="278" max="278" width="12.7109375" style="32" customWidth="1"/>
    <col min="279" max="279" width="47" style="32" customWidth="1"/>
    <col min="280" max="280" width="35" style="32" customWidth="1"/>
    <col min="281" max="16384" width="14.28515625" style="32"/>
  </cols>
  <sheetData>
    <row r="1" spans="1:50" s="7" customFormat="1" ht="25.5" x14ac:dyDescent="0.2">
      <c r="A1" s="196"/>
      <c r="B1" s="185" t="s">
        <v>91</v>
      </c>
      <c r="C1" s="1" t="s">
        <v>92</v>
      </c>
      <c r="D1" s="2">
        <v>0</v>
      </c>
      <c r="E1" s="3"/>
      <c r="F1" s="4" t="s">
        <v>93</v>
      </c>
      <c r="G1" s="5" t="s">
        <v>99</v>
      </c>
      <c r="H1" s="6"/>
      <c r="I1" s="6"/>
      <c r="U1" s="8"/>
      <c r="V1" s="8"/>
      <c r="AR1" s="9"/>
      <c r="AS1" s="9"/>
      <c r="AT1" s="9"/>
      <c r="AU1" s="9"/>
      <c r="AV1" s="9"/>
    </row>
    <row r="2" spans="1:50" s="7" customFormat="1" x14ac:dyDescent="0.2">
      <c r="A2" s="197"/>
      <c r="B2" s="186"/>
      <c r="C2" s="1" t="s">
        <v>95</v>
      </c>
      <c r="D2" s="2">
        <v>0</v>
      </c>
      <c r="E2" s="3"/>
      <c r="F2" s="10" t="s">
        <v>97</v>
      </c>
      <c r="G2" s="11">
        <v>2025</v>
      </c>
      <c r="H2" s="12" t="s">
        <v>0</v>
      </c>
      <c r="I2" s="13" t="s">
        <v>99</v>
      </c>
      <c r="J2" s="3"/>
      <c r="K2" s="3"/>
      <c r="L2" s="14"/>
      <c r="N2" s="14"/>
      <c r="O2" s="14"/>
      <c r="P2" s="14"/>
      <c r="Q2" s="14"/>
      <c r="R2" s="14"/>
      <c r="S2" s="15"/>
      <c r="T2" s="15"/>
      <c r="U2" s="14"/>
      <c r="V2" s="14"/>
      <c r="W2" s="14"/>
      <c r="X2" s="14"/>
      <c r="Y2" s="14"/>
      <c r="Z2" s="14"/>
      <c r="AA2" s="14"/>
      <c r="AB2" s="14"/>
      <c r="AR2" s="9"/>
      <c r="AS2" s="9"/>
      <c r="AT2" s="9"/>
      <c r="AU2" s="9"/>
      <c r="AV2" s="9"/>
    </row>
    <row r="3" spans="1:50" s="7" customFormat="1" x14ac:dyDescent="0.2">
      <c r="A3" s="16"/>
      <c r="B3" s="14"/>
      <c r="C3" s="17"/>
      <c r="D3" s="17"/>
      <c r="E3" s="3"/>
      <c r="F3" s="3"/>
      <c r="G3" s="14"/>
      <c r="J3" s="3"/>
      <c r="K3" s="3"/>
      <c r="L3" s="14"/>
      <c r="N3" s="14"/>
      <c r="O3" s="14"/>
      <c r="P3" s="14"/>
      <c r="Q3" s="14"/>
      <c r="R3" s="14"/>
      <c r="S3" s="15"/>
      <c r="T3" s="15"/>
      <c r="U3" s="14"/>
      <c r="V3" s="14"/>
      <c r="W3" s="14"/>
      <c r="X3" s="14"/>
      <c r="Y3" s="14"/>
      <c r="Z3" s="14"/>
      <c r="AA3" s="14"/>
      <c r="AB3" s="14"/>
      <c r="AR3" s="9"/>
      <c r="AS3" s="9"/>
      <c r="AT3" s="9"/>
      <c r="AU3" s="9"/>
      <c r="AV3" s="9"/>
    </row>
    <row r="4" spans="1:50" s="7" customFormat="1" ht="15.75" thickBot="1" x14ac:dyDescent="0.25">
      <c r="A4" s="18" t="s">
        <v>1</v>
      </c>
      <c r="B4" s="198" t="s">
        <v>99</v>
      </c>
      <c r="C4" s="199"/>
      <c r="D4" s="200"/>
      <c r="E4" s="19"/>
      <c r="F4" s="19"/>
      <c r="G4" s="19"/>
      <c r="H4" s="19"/>
      <c r="I4" s="19"/>
      <c r="J4" s="19"/>
      <c r="K4" s="20"/>
      <c r="S4" s="8"/>
      <c r="T4" s="8"/>
      <c r="AR4" s="9"/>
      <c r="AS4" s="9"/>
      <c r="AT4" s="9"/>
      <c r="AU4" s="9"/>
      <c r="AV4" s="9"/>
    </row>
    <row r="5" spans="1:50" s="7" customFormat="1" ht="30" x14ac:dyDescent="0.2">
      <c r="A5" s="18" t="s">
        <v>2</v>
      </c>
      <c r="B5" s="198" t="s">
        <v>371</v>
      </c>
      <c r="C5" s="199"/>
      <c r="D5" s="200"/>
      <c r="E5" s="21"/>
      <c r="F5" s="20"/>
      <c r="H5" s="14"/>
      <c r="I5" s="14"/>
      <c r="J5" s="21"/>
      <c r="K5" s="20"/>
      <c r="S5" s="8"/>
      <c r="T5" s="8"/>
      <c r="AD5" s="22"/>
      <c r="AE5" s="23"/>
      <c r="AF5" s="190" t="s">
        <v>3</v>
      </c>
      <c r="AG5" s="191"/>
      <c r="AH5" s="191"/>
      <c r="AI5" s="191"/>
      <c r="AJ5" s="192"/>
      <c r="AR5" s="9"/>
      <c r="AS5" s="9"/>
      <c r="AT5" s="9"/>
      <c r="AU5" s="9"/>
      <c r="AV5" s="9"/>
    </row>
    <row r="6" spans="1:50" s="7" customFormat="1" ht="5.45" customHeight="1" x14ac:dyDescent="0.2">
      <c r="A6" s="24"/>
      <c r="B6" s="25"/>
      <c r="C6" s="25"/>
      <c r="D6" s="14"/>
      <c r="E6" s="21"/>
      <c r="F6" s="20"/>
      <c r="H6" s="14"/>
      <c r="I6" s="14"/>
      <c r="J6" s="21"/>
      <c r="K6" s="20"/>
      <c r="S6" s="8"/>
      <c r="T6" s="8"/>
      <c r="AD6" s="26"/>
      <c r="AF6" s="27"/>
      <c r="AG6" s="28"/>
      <c r="AH6" s="28"/>
      <c r="AI6" s="28"/>
      <c r="AJ6" s="29"/>
      <c r="AR6" s="9"/>
      <c r="AS6" s="9"/>
      <c r="AT6" s="9"/>
      <c r="AU6" s="9"/>
      <c r="AV6" s="9"/>
    </row>
    <row r="7" spans="1:50" ht="12.75" customHeight="1" x14ac:dyDescent="0.25">
      <c r="A7" s="30"/>
      <c r="B7" s="30"/>
      <c r="C7" s="30"/>
      <c r="D7" s="30"/>
      <c r="E7" s="193" t="s">
        <v>4</v>
      </c>
      <c r="F7" s="194"/>
      <c r="G7" s="195"/>
      <c r="H7" s="31"/>
      <c r="I7" s="30"/>
      <c r="J7" s="193" t="s">
        <v>5</v>
      </c>
      <c r="K7" s="194"/>
      <c r="L7" s="195"/>
      <c r="M7" s="31"/>
      <c r="N7" s="31"/>
      <c r="O7" s="31"/>
      <c r="P7" s="31"/>
      <c r="Q7" s="193" t="s">
        <v>6</v>
      </c>
      <c r="R7" s="194"/>
      <c r="S7" s="194"/>
      <c r="T7" s="195"/>
      <c r="U7" s="193" t="s">
        <v>7</v>
      </c>
      <c r="V7" s="194"/>
      <c r="W7" s="195"/>
      <c r="X7" s="31"/>
      <c r="Y7" s="31"/>
      <c r="Z7" s="31"/>
      <c r="AA7" s="31"/>
      <c r="AB7" s="31"/>
      <c r="AD7" s="33"/>
      <c r="AF7" s="34">
        <v>0.2</v>
      </c>
      <c r="AG7" s="34">
        <v>0.4</v>
      </c>
      <c r="AH7" s="34">
        <v>0.6</v>
      </c>
      <c r="AI7" s="34">
        <v>0.8</v>
      </c>
      <c r="AJ7" s="35">
        <v>1</v>
      </c>
      <c r="AK7" s="36"/>
      <c r="AL7" s="36"/>
      <c r="AM7" s="36"/>
      <c r="AN7" s="36"/>
      <c r="AO7" s="36"/>
      <c r="AP7" s="36"/>
      <c r="AQ7" s="36"/>
    </row>
    <row r="8" spans="1:50" ht="51" x14ac:dyDescent="0.2">
      <c r="A8" s="38" t="s">
        <v>8</v>
      </c>
      <c r="B8" s="38" t="s">
        <v>9</v>
      </c>
      <c r="C8" s="38" t="s">
        <v>10</v>
      </c>
      <c r="D8" s="38" t="s">
        <v>11</v>
      </c>
      <c r="E8" s="38" t="s">
        <v>12</v>
      </c>
      <c r="F8" s="38" t="s">
        <v>13</v>
      </c>
      <c r="G8" s="39" t="s">
        <v>14</v>
      </c>
      <c r="H8" s="38" t="s">
        <v>15</v>
      </c>
      <c r="I8" s="38" t="s">
        <v>16</v>
      </c>
      <c r="J8" s="38" t="s">
        <v>12</v>
      </c>
      <c r="K8" s="38" t="s">
        <v>13</v>
      </c>
      <c r="L8" s="38" t="s">
        <v>14</v>
      </c>
      <c r="M8" s="38" t="s">
        <v>17</v>
      </c>
      <c r="N8" s="38" t="s">
        <v>18</v>
      </c>
      <c r="O8" s="38" t="s">
        <v>19</v>
      </c>
      <c r="P8" s="38" t="s">
        <v>20</v>
      </c>
      <c r="Q8" s="38" t="s">
        <v>21</v>
      </c>
      <c r="R8" s="38" t="s">
        <v>22</v>
      </c>
      <c r="S8" s="40" t="s">
        <v>23</v>
      </c>
      <c r="T8" s="40" t="s">
        <v>24</v>
      </c>
      <c r="U8" s="38" t="s">
        <v>25</v>
      </c>
      <c r="V8" s="38" t="s">
        <v>26</v>
      </c>
      <c r="W8" s="38" t="s">
        <v>27</v>
      </c>
      <c r="X8" s="38" t="s">
        <v>28</v>
      </c>
      <c r="Y8" s="38" t="s">
        <v>29</v>
      </c>
      <c r="Z8" s="38" t="s">
        <v>30</v>
      </c>
      <c r="AA8" s="31"/>
      <c r="AB8" s="31"/>
      <c r="AD8" s="33"/>
      <c r="AE8" s="41"/>
      <c r="AF8" s="42" t="s">
        <v>31</v>
      </c>
      <c r="AG8" s="42" t="s">
        <v>32</v>
      </c>
      <c r="AH8" s="42" t="s">
        <v>33</v>
      </c>
      <c r="AI8" s="42" t="s">
        <v>34</v>
      </c>
      <c r="AJ8" s="43" t="s">
        <v>35</v>
      </c>
      <c r="AM8" s="36"/>
      <c r="AN8" s="36"/>
      <c r="AO8" s="44"/>
      <c r="AP8" s="44"/>
      <c r="AQ8" s="44"/>
      <c r="AR8" s="44"/>
      <c r="AS8" s="44"/>
      <c r="AT8" s="44"/>
      <c r="AU8" s="44"/>
      <c r="AV8" s="44"/>
      <c r="AW8" s="44"/>
      <c r="AX8" s="44"/>
    </row>
    <row r="9" spans="1:50" ht="38.25" customHeight="1" x14ac:dyDescent="0.2">
      <c r="A9" s="45" t="s">
        <v>101</v>
      </c>
      <c r="B9" s="46" t="s">
        <v>372</v>
      </c>
      <c r="C9" s="47">
        <v>0.6</v>
      </c>
      <c r="D9" s="47">
        <v>0.8</v>
      </c>
      <c r="E9" s="48" t="s">
        <v>52</v>
      </c>
      <c r="F9" s="48" t="s">
        <v>34</v>
      </c>
      <c r="G9" s="46" t="s">
        <v>46</v>
      </c>
      <c r="H9" s="49">
        <v>0.36</v>
      </c>
      <c r="I9" s="50">
        <v>0.8</v>
      </c>
      <c r="J9" s="48" t="s">
        <v>54</v>
      </c>
      <c r="K9" s="48" t="s">
        <v>34</v>
      </c>
      <c r="L9" s="46" t="s">
        <v>46</v>
      </c>
      <c r="M9" s="46" t="s">
        <v>73</v>
      </c>
      <c r="N9" s="46" t="s">
        <v>69</v>
      </c>
      <c r="O9" s="51" t="s">
        <v>36</v>
      </c>
      <c r="P9" s="46" t="s">
        <v>36</v>
      </c>
      <c r="Q9" s="51" t="s">
        <v>359</v>
      </c>
      <c r="R9" s="51" t="s">
        <v>360</v>
      </c>
      <c r="S9" s="52">
        <v>45658</v>
      </c>
      <c r="T9" s="52">
        <v>46022</v>
      </c>
      <c r="U9" s="51"/>
      <c r="V9" s="51"/>
      <c r="W9" s="51"/>
      <c r="X9" s="51"/>
      <c r="Y9" s="51"/>
      <c r="Z9" s="51" t="s">
        <v>43</v>
      </c>
      <c r="AA9" s="53"/>
      <c r="AB9" s="53"/>
      <c r="AC9" s="180" t="s">
        <v>44</v>
      </c>
      <c r="AD9" s="54">
        <v>1</v>
      </c>
      <c r="AE9" s="42" t="s">
        <v>45</v>
      </c>
      <c r="AF9" s="55" t="s">
        <v>46</v>
      </c>
      <c r="AG9" s="55" t="s">
        <v>46</v>
      </c>
      <c r="AH9" s="55" t="s">
        <v>46</v>
      </c>
      <c r="AI9" s="55" t="s">
        <v>46</v>
      </c>
      <c r="AJ9" s="56" t="s">
        <v>47</v>
      </c>
      <c r="AM9" s="36"/>
      <c r="AN9" s="36"/>
      <c r="AO9" s="44"/>
      <c r="AP9" s="44"/>
      <c r="AQ9" s="44"/>
      <c r="AR9" s="57"/>
      <c r="AS9" s="57"/>
      <c r="AT9" s="57"/>
      <c r="AU9" s="57"/>
      <c r="AV9" s="57"/>
      <c r="AW9" s="44"/>
      <c r="AX9" s="44"/>
    </row>
    <row r="10" spans="1:50" ht="38.25" x14ac:dyDescent="0.2">
      <c r="A10" s="45" t="s">
        <v>103</v>
      </c>
      <c r="B10" s="46" t="s">
        <v>373</v>
      </c>
      <c r="C10" s="47">
        <v>0.6</v>
      </c>
      <c r="D10" s="47">
        <v>0.8</v>
      </c>
      <c r="E10" s="48" t="s">
        <v>52</v>
      </c>
      <c r="F10" s="48" t="s">
        <v>34</v>
      </c>
      <c r="G10" s="46" t="s">
        <v>46</v>
      </c>
      <c r="H10" s="49">
        <v>0.36</v>
      </c>
      <c r="I10" s="50">
        <v>0.8</v>
      </c>
      <c r="J10" s="48" t="s">
        <v>54</v>
      </c>
      <c r="K10" s="48" t="s">
        <v>34</v>
      </c>
      <c r="L10" s="46" t="s">
        <v>46</v>
      </c>
      <c r="M10" s="46" t="s">
        <v>73</v>
      </c>
      <c r="N10" s="46" t="s">
        <v>69</v>
      </c>
      <c r="O10" s="51" t="s">
        <v>36</v>
      </c>
      <c r="P10" s="46" t="s">
        <v>36</v>
      </c>
      <c r="Q10" s="51" t="s">
        <v>361</v>
      </c>
      <c r="R10" s="51" t="s">
        <v>362</v>
      </c>
      <c r="S10" s="52">
        <v>45778</v>
      </c>
      <c r="T10" s="52">
        <v>46022</v>
      </c>
      <c r="U10" s="51"/>
      <c r="V10" s="51"/>
      <c r="W10" s="51"/>
      <c r="X10" s="51"/>
      <c r="Y10" s="51"/>
      <c r="Z10" s="51" t="s">
        <v>43</v>
      </c>
      <c r="AA10" s="53"/>
      <c r="AB10" s="53"/>
      <c r="AC10" s="181"/>
      <c r="AD10" s="54">
        <v>0.8</v>
      </c>
      <c r="AE10" s="42" t="s">
        <v>49</v>
      </c>
      <c r="AF10" s="58" t="s">
        <v>33</v>
      </c>
      <c r="AG10" s="58" t="s">
        <v>33</v>
      </c>
      <c r="AH10" s="55" t="s">
        <v>46</v>
      </c>
      <c r="AI10" s="55" t="s">
        <v>46</v>
      </c>
      <c r="AJ10" s="56" t="s">
        <v>47</v>
      </c>
      <c r="AM10" s="36"/>
      <c r="AN10" s="36"/>
      <c r="AO10" s="44"/>
      <c r="AP10" s="59"/>
      <c r="AQ10" s="60"/>
      <c r="AR10" s="57"/>
      <c r="AS10" s="57"/>
      <c r="AT10" s="57"/>
      <c r="AU10" s="57"/>
      <c r="AV10" s="57"/>
      <c r="AW10" s="44"/>
      <c r="AX10" s="44"/>
    </row>
    <row r="11" spans="1:50" ht="76.5" x14ac:dyDescent="0.2">
      <c r="A11" s="45" t="s">
        <v>105</v>
      </c>
      <c r="B11" s="46" t="s">
        <v>374</v>
      </c>
      <c r="C11" s="47">
        <v>0.6</v>
      </c>
      <c r="D11" s="47">
        <v>0.8</v>
      </c>
      <c r="E11" s="48" t="s">
        <v>52</v>
      </c>
      <c r="F11" s="48" t="s">
        <v>34</v>
      </c>
      <c r="G11" s="46" t="s">
        <v>46</v>
      </c>
      <c r="H11" s="49">
        <v>0.36</v>
      </c>
      <c r="I11" s="50">
        <v>0.8</v>
      </c>
      <c r="J11" s="48" t="s">
        <v>54</v>
      </c>
      <c r="K11" s="48" t="s">
        <v>34</v>
      </c>
      <c r="L11" s="46" t="s">
        <v>46</v>
      </c>
      <c r="M11" s="46" t="s">
        <v>73</v>
      </c>
      <c r="N11" s="46" t="s">
        <v>69</v>
      </c>
      <c r="O11" s="51" t="s">
        <v>81</v>
      </c>
      <c r="P11" s="46" t="s">
        <v>81</v>
      </c>
      <c r="Q11" s="51" t="s">
        <v>363</v>
      </c>
      <c r="R11" s="51" t="s">
        <v>364</v>
      </c>
      <c r="S11" s="52">
        <v>45667</v>
      </c>
      <c r="T11" s="52">
        <v>46022</v>
      </c>
      <c r="U11" s="51"/>
      <c r="V11" s="51"/>
      <c r="W11" s="51"/>
      <c r="X11" s="51"/>
      <c r="Y11" s="51"/>
      <c r="Z11" s="51" t="s">
        <v>43</v>
      </c>
      <c r="AA11" s="53"/>
      <c r="AB11" s="53"/>
      <c r="AC11" s="181"/>
      <c r="AD11" s="54">
        <v>0.6</v>
      </c>
      <c r="AE11" s="42" t="s">
        <v>52</v>
      </c>
      <c r="AF11" s="58" t="s">
        <v>33</v>
      </c>
      <c r="AG11" s="58" t="s">
        <v>33</v>
      </c>
      <c r="AH11" s="58" t="s">
        <v>33</v>
      </c>
      <c r="AI11" s="55" t="s">
        <v>46</v>
      </c>
      <c r="AJ11" s="56" t="s">
        <v>47</v>
      </c>
      <c r="AM11" s="36"/>
      <c r="AN11" s="36"/>
      <c r="AO11" s="44"/>
      <c r="AP11" s="59"/>
      <c r="AQ11" s="60"/>
      <c r="AR11" s="57"/>
      <c r="AS11" s="57"/>
      <c r="AT11" s="57"/>
      <c r="AU11" s="57"/>
      <c r="AV11" s="61"/>
      <c r="AW11" s="44"/>
      <c r="AX11" s="44"/>
    </row>
    <row r="12" spans="1:50" ht="76.5" x14ac:dyDescent="0.2">
      <c r="A12" s="45" t="s">
        <v>107</v>
      </c>
      <c r="B12" s="46" t="s">
        <v>375</v>
      </c>
      <c r="C12" s="47">
        <v>0.6</v>
      </c>
      <c r="D12" s="47">
        <v>0.8</v>
      </c>
      <c r="E12" s="48" t="s">
        <v>52</v>
      </c>
      <c r="F12" s="48" t="s">
        <v>34</v>
      </c>
      <c r="G12" s="46" t="s">
        <v>46</v>
      </c>
      <c r="H12" s="49">
        <v>0.216</v>
      </c>
      <c r="I12" s="50">
        <v>0.8</v>
      </c>
      <c r="J12" s="48" t="s">
        <v>54</v>
      </c>
      <c r="K12" s="48" t="s">
        <v>34</v>
      </c>
      <c r="L12" s="46" t="s">
        <v>46</v>
      </c>
      <c r="M12" s="46" t="s">
        <v>73</v>
      </c>
      <c r="N12" s="46" t="s">
        <v>69</v>
      </c>
      <c r="O12" s="51" t="s">
        <v>81</v>
      </c>
      <c r="P12" s="46" t="s">
        <v>81</v>
      </c>
      <c r="Q12" s="51" t="s">
        <v>365</v>
      </c>
      <c r="R12" s="51" t="s">
        <v>364</v>
      </c>
      <c r="S12" s="52">
        <v>45667</v>
      </c>
      <c r="T12" s="52">
        <v>46022</v>
      </c>
      <c r="U12" s="51"/>
      <c r="V12" s="51"/>
      <c r="W12" s="51"/>
      <c r="X12" s="51"/>
      <c r="Y12" s="51"/>
      <c r="Z12" s="51" t="s">
        <v>43</v>
      </c>
      <c r="AA12" s="53"/>
      <c r="AB12" s="53"/>
      <c r="AC12" s="181"/>
      <c r="AD12" s="54">
        <v>0.4</v>
      </c>
      <c r="AE12" s="42" t="s">
        <v>54</v>
      </c>
      <c r="AF12" s="62" t="s">
        <v>55</v>
      </c>
      <c r="AG12" s="58" t="s">
        <v>33</v>
      </c>
      <c r="AH12" s="58" t="s">
        <v>33</v>
      </c>
      <c r="AI12" s="55" t="s">
        <v>46</v>
      </c>
      <c r="AJ12" s="56" t="s">
        <v>47</v>
      </c>
      <c r="AM12" s="36"/>
      <c r="AN12" s="36"/>
      <c r="AO12" s="44"/>
      <c r="AP12" s="59"/>
      <c r="AQ12" s="60"/>
      <c r="AR12" s="57"/>
      <c r="AS12" s="57"/>
      <c r="AT12" s="57"/>
      <c r="AU12" s="61"/>
      <c r="AV12" s="57"/>
      <c r="AW12" s="44"/>
      <c r="AX12" s="44"/>
    </row>
    <row r="13" spans="1:50" ht="90" thickBot="1" x14ac:dyDescent="0.25">
      <c r="A13" s="45" t="s">
        <v>109</v>
      </c>
      <c r="B13" s="46" t="s">
        <v>376</v>
      </c>
      <c r="C13" s="47">
        <v>0.6</v>
      </c>
      <c r="D13" s="47">
        <v>0.6</v>
      </c>
      <c r="E13" s="48" t="s">
        <v>52</v>
      </c>
      <c r="F13" s="48" t="s">
        <v>33</v>
      </c>
      <c r="G13" s="46" t="s">
        <v>33</v>
      </c>
      <c r="H13" s="49">
        <v>0.252</v>
      </c>
      <c r="I13" s="50">
        <v>0.6</v>
      </c>
      <c r="J13" s="48" t="s">
        <v>54</v>
      </c>
      <c r="K13" s="48" t="s">
        <v>33</v>
      </c>
      <c r="L13" s="46" t="s">
        <v>33</v>
      </c>
      <c r="M13" s="46" t="s">
        <v>73</v>
      </c>
      <c r="N13" s="46" t="s">
        <v>69</v>
      </c>
      <c r="O13" s="51" t="s">
        <v>81</v>
      </c>
      <c r="P13" s="46" t="s">
        <v>81</v>
      </c>
      <c r="Q13" s="51" t="s">
        <v>366</v>
      </c>
      <c r="R13" s="51" t="s">
        <v>367</v>
      </c>
      <c r="S13" s="52">
        <v>45658</v>
      </c>
      <c r="T13" s="52">
        <v>46022</v>
      </c>
      <c r="U13" s="51"/>
      <c r="V13" s="51"/>
      <c r="W13" s="51"/>
      <c r="X13" s="51"/>
      <c r="Y13" s="51"/>
      <c r="Z13" s="51" t="s">
        <v>43</v>
      </c>
      <c r="AA13" s="53"/>
      <c r="AB13" s="53"/>
      <c r="AC13" s="182"/>
      <c r="AD13" s="63">
        <v>0.2</v>
      </c>
      <c r="AE13" s="64" t="s">
        <v>60</v>
      </c>
      <c r="AF13" s="65" t="s">
        <v>55</v>
      </c>
      <c r="AG13" s="65" t="s">
        <v>55</v>
      </c>
      <c r="AH13" s="66" t="s">
        <v>33</v>
      </c>
      <c r="AI13" s="67" t="s">
        <v>46</v>
      </c>
      <c r="AJ13" s="68" t="s">
        <v>47</v>
      </c>
      <c r="AM13" s="36"/>
      <c r="AN13" s="36"/>
      <c r="AO13" s="44"/>
      <c r="AP13" s="59"/>
      <c r="AQ13" s="60"/>
      <c r="AR13" s="57"/>
      <c r="AS13" s="57"/>
      <c r="AT13" s="57"/>
      <c r="AU13" s="69"/>
      <c r="AV13" s="57"/>
      <c r="AW13" s="44"/>
      <c r="AX13" s="44"/>
    </row>
    <row r="14" spans="1:50" ht="38.25" x14ac:dyDescent="0.2">
      <c r="A14" s="45" t="s">
        <v>111</v>
      </c>
      <c r="B14" s="46" t="s">
        <v>377</v>
      </c>
      <c r="C14" s="47">
        <v>0.6</v>
      </c>
      <c r="D14" s="47">
        <v>0.6</v>
      </c>
      <c r="E14" s="48" t="s">
        <v>52</v>
      </c>
      <c r="F14" s="48" t="s">
        <v>33</v>
      </c>
      <c r="G14" s="46" t="s">
        <v>33</v>
      </c>
      <c r="H14" s="49">
        <v>0.36</v>
      </c>
      <c r="I14" s="50">
        <v>0.6</v>
      </c>
      <c r="J14" s="48" t="s">
        <v>54</v>
      </c>
      <c r="K14" s="48" t="s">
        <v>33</v>
      </c>
      <c r="L14" s="46" t="s">
        <v>33</v>
      </c>
      <c r="M14" s="46" t="s">
        <v>73</v>
      </c>
      <c r="N14" s="46" t="s">
        <v>69</v>
      </c>
      <c r="O14" s="51" t="s">
        <v>81</v>
      </c>
      <c r="P14" s="46" t="s">
        <v>81</v>
      </c>
      <c r="Q14" s="51" t="s">
        <v>368</v>
      </c>
      <c r="R14" s="51" t="s">
        <v>369</v>
      </c>
      <c r="S14" s="52">
        <v>45658</v>
      </c>
      <c r="T14" s="52">
        <v>46022</v>
      </c>
      <c r="U14" s="51"/>
      <c r="V14" s="51"/>
      <c r="W14" s="51"/>
      <c r="X14" s="51"/>
      <c r="Y14" s="51"/>
      <c r="Z14" s="51" t="s">
        <v>43</v>
      </c>
      <c r="AA14" s="53"/>
      <c r="AB14" s="53"/>
      <c r="AM14" s="36"/>
      <c r="AN14" s="36"/>
      <c r="AO14" s="44"/>
      <c r="AP14" s="59"/>
      <c r="AQ14" s="60"/>
      <c r="AR14" s="57"/>
      <c r="AS14" s="57"/>
      <c r="AT14" s="57"/>
      <c r="AU14" s="57"/>
      <c r="AV14" s="57"/>
      <c r="AW14" s="44"/>
      <c r="AX14" s="44"/>
    </row>
    <row r="15" spans="1:50" ht="63.75" x14ac:dyDescent="0.2">
      <c r="A15" s="45" t="s">
        <v>113</v>
      </c>
      <c r="B15" s="46" t="s">
        <v>378</v>
      </c>
      <c r="C15" s="47">
        <v>0.6</v>
      </c>
      <c r="D15" s="47">
        <v>0.6</v>
      </c>
      <c r="E15" s="48" t="s">
        <v>52</v>
      </c>
      <c r="F15" s="48" t="s">
        <v>33</v>
      </c>
      <c r="G15" s="46" t="s">
        <v>33</v>
      </c>
      <c r="H15" s="49">
        <v>0.29399999999999998</v>
      </c>
      <c r="I15" s="50">
        <v>0.6</v>
      </c>
      <c r="J15" s="48" t="s">
        <v>54</v>
      </c>
      <c r="K15" s="48" t="s">
        <v>33</v>
      </c>
      <c r="L15" s="46" t="s">
        <v>33</v>
      </c>
      <c r="M15" s="46" t="s">
        <v>73</v>
      </c>
      <c r="N15" s="46" t="s">
        <v>69</v>
      </c>
      <c r="O15" s="51" t="s">
        <v>81</v>
      </c>
      <c r="P15" s="46" t="s">
        <v>81</v>
      </c>
      <c r="Q15" s="51" t="s">
        <v>370</v>
      </c>
      <c r="R15" s="51" t="s">
        <v>362</v>
      </c>
      <c r="S15" s="52">
        <v>45658</v>
      </c>
      <c r="T15" s="52">
        <v>46022</v>
      </c>
      <c r="U15" s="51"/>
      <c r="V15" s="51"/>
      <c r="W15" s="51"/>
      <c r="X15" s="51"/>
      <c r="Y15" s="51"/>
      <c r="Z15" s="51" t="s">
        <v>43</v>
      </c>
      <c r="AA15" s="53"/>
      <c r="AB15" s="53"/>
      <c r="AF15" s="38" t="s">
        <v>68</v>
      </c>
      <c r="AG15" s="38" t="s">
        <v>18</v>
      </c>
      <c r="AH15" s="38" t="s">
        <v>17</v>
      </c>
      <c r="AJ15" s="41" t="s">
        <v>69</v>
      </c>
      <c r="AK15" s="36"/>
      <c r="AL15" s="36"/>
      <c r="AM15" s="36"/>
      <c r="AN15" s="36"/>
      <c r="AO15" s="44"/>
      <c r="AP15" s="59"/>
      <c r="AQ15" s="44"/>
      <c r="AR15" s="60"/>
      <c r="AS15" s="60"/>
      <c r="AT15" s="60"/>
      <c r="AU15" s="60"/>
      <c r="AV15" s="60"/>
      <c r="AW15" s="44"/>
      <c r="AX15" s="44"/>
    </row>
    <row r="16" spans="1:50" ht="51" x14ac:dyDescent="0.2">
      <c r="A16" s="45" t="s">
        <v>115</v>
      </c>
      <c r="B16" s="46" t="s">
        <v>379</v>
      </c>
      <c r="C16" s="47">
        <v>0.2</v>
      </c>
      <c r="D16" s="47">
        <v>0.4</v>
      </c>
      <c r="E16" s="48" t="s">
        <v>60</v>
      </c>
      <c r="F16" s="48" t="s">
        <v>32</v>
      </c>
      <c r="G16" s="46" t="s">
        <v>55</v>
      </c>
      <c r="H16" s="49">
        <v>0.12</v>
      </c>
      <c r="I16" s="50">
        <v>0.4</v>
      </c>
      <c r="J16" s="48" t="s">
        <v>60</v>
      </c>
      <c r="K16" s="48" t="s">
        <v>32</v>
      </c>
      <c r="L16" s="46" t="s">
        <v>55</v>
      </c>
      <c r="M16" s="46" t="s">
        <v>86</v>
      </c>
      <c r="N16" s="46" t="s">
        <v>85</v>
      </c>
      <c r="O16" s="51"/>
      <c r="P16" s="46" t="s">
        <v>85</v>
      </c>
      <c r="Q16" s="51"/>
      <c r="R16" s="51"/>
      <c r="S16" s="52"/>
      <c r="T16" s="52"/>
      <c r="U16" s="51"/>
      <c r="V16" s="51"/>
      <c r="W16" s="51"/>
      <c r="X16" s="51"/>
      <c r="Y16" s="51"/>
      <c r="Z16" s="51"/>
      <c r="AA16" s="53"/>
      <c r="AB16" s="53"/>
      <c r="AF16" s="70" t="s">
        <v>47</v>
      </c>
      <c r="AG16" s="41" t="s">
        <v>69</v>
      </c>
      <c r="AH16" s="41" t="s">
        <v>73</v>
      </c>
      <c r="AI16" s="36"/>
      <c r="AJ16" s="71" t="s">
        <v>36</v>
      </c>
      <c r="AM16" s="36"/>
      <c r="AN16" s="36"/>
      <c r="AO16" s="44"/>
      <c r="AP16" s="44"/>
      <c r="AQ16" s="44"/>
      <c r="AR16" s="57"/>
      <c r="AS16" s="57"/>
      <c r="AT16" s="57"/>
      <c r="AU16" s="57"/>
      <c r="AV16" s="57"/>
      <c r="AW16" s="44"/>
      <c r="AX16" s="44"/>
    </row>
    <row r="17" spans="1:50" ht="25.5" x14ac:dyDescent="0.2">
      <c r="A17" s="45" t="s">
        <v>117</v>
      </c>
      <c r="B17" s="46">
        <v>0</v>
      </c>
      <c r="C17" s="47" t="s">
        <v>99</v>
      </c>
      <c r="D17" s="47" t="s">
        <v>99</v>
      </c>
      <c r="E17" s="48" t="s">
        <v>99</v>
      </c>
      <c r="F17" s="48" t="s">
        <v>99</v>
      </c>
      <c r="G17" s="46" t="s">
        <v>99</v>
      </c>
      <c r="H17" s="49" t="s">
        <v>99</v>
      </c>
      <c r="I17" s="50" t="s">
        <v>99</v>
      </c>
      <c r="J17" s="48" t="s">
        <v>99</v>
      </c>
      <c r="K17" s="48" t="s">
        <v>99</v>
      </c>
      <c r="L17" s="46" t="s">
        <v>99</v>
      </c>
      <c r="M17" s="46" t="s">
        <v>99</v>
      </c>
      <c r="N17" s="46" t="s">
        <v>99</v>
      </c>
      <c r="O17" s="51"/>
      <c r="P17" s="46" t="s">
        <v>99</v>
      </c>
      <c r="Q17" s="51"/>
      <c r="R17" s="51"/>
      <c r="S17" s="52"/>
      <c r="T17" s="52"/>
      <c r="U17" s="51"/>
      <c r="V17" s="51"/>
      <c r="W17" s="51"/>
      <c r="X17" s="51"/>
      <c r="Y17" s="51"/>
      <c r="Z17" s="51"/>
      <c r="AA17" s="53"/>
      <c r="AB17" s="53"/>
      <c r="AF17" s="55" t="s">
        <v>46</v>
      </c>
      <c r="AG17" s="41" t="s">
        <v>69</v>
      </c>
      <c r="AH17" s="41" t="s">
        <v>73</v>
      </c>
      <c r="AI17" s="36"/>
      <c r="AJ17" s="71" t="s">
        <v>74</v>
      </c>
      <c r="AK17" s="36"/>
      <c r="AL17" s="36"/>
      <c r="AM17" s="36"/>
      <c r="AN17" s="36"/>
      <c r="AO17" s="44"/>
      <c r="AP17" s="44"/>
      <c r="AQ17" s="44"/>
      <c r="AR17" s="57"/>
      <c r="AS17" s="57"/>
      <c r="AT17" s="57"/>
      <c r="AU17" s="57"/>
      <c r="AV17" s="57"/>
      <c r="AW17" s="44"/>
      <c r="AX17" s="44"/>
    </row>
    <row r="18" spans="1:50" ht="25.5" x14ac:dyDescent="0.2">
      <c r="A18" s="45" t="s">
        <v>119</v>
      </c>
      <c r="B18" s="46" t="s">
        <v>126</v>
      </c>
      <c r="C18" s="47" t="s">
        <v>99</v>
      </c>
      <c r="D18" s="47" t="s">
        <v>99</v>
      </c>
      <c r="E18" s="48" t="s">
        <v>99</v>
      </c>
      <c r="F18" s="48" t="s">
        <v>99</v>
      </c>
      <c r="G18" s="46" t="s">
        <v>99</v>
      </c>
      <c r="H18" s="49" t="s">
        <v>99</v>
      </c>
      <c r="I18" s="50" t="s">
        <v>99</v>
      </c>
      <c r="J18" s="48" t="s">
        <v>99</v>
      </c>
      <c r="K18" s="48" t="s">
        <v>99</v>
      </c>
      <c r="L18" s="46" t="s">
        <v>99</v>
      </c>
      <c r="M18" s="46" t="s">
        <v>99</v>
      </c>
      <c r="N18" s="46" t="s">
        <v>99</v>
      </c>
      <c r="O18" s="51"/>
      <c r="P18" s="46" t="s">
        <v>99</v>
      </c>
      <c r="Q18" s="51"/>
      <c r="R18" s="51"/>
      <c r="S18" s="52"/>
      <c r="T18" s="52"/>
      <c r="U18" s="51"/>
      <c r="V18" s="51"/>
      <c r="W18" s="51"/>
      <c r="X18" s="51"/>
      <c r="Y18" s="51"/>
      <c r="Z18" s="51"/>
      <c r="AA18" s="53"/>
      <c r="AB18" s="53"/>
      <c r="AE18" s="72"/>
      <c r="AF18" s="58" t="s">
        <v>33</v>
      </c>
      <c r="AG18" s="41" t="s">
        <v>69</v>
      </c>
      <c r="AH18" s="41" t="s">
        <v>73</v>
      </c>
      <c r="AI18" s="72"/>
      <c r="AJ18" s="71" t="s">
        <v>81</v>
      </c>
      <c r="AK18" s="72"/>
      <c r="AL18" s="72"/>
      <c r="AM18" s="72"/>
      <c r="AN18" s="72"/>
      <c r="AO18" s="44"/>
      <c r="AP18" s="44"/>
      <c r="AQ18" s="73"/>
      <c r="AR18" s="73"/>
      <c r="AS18" s="73"/>
      <c r="AT18" s="73"/>
      <c r="AU18" s="73"/>
      <c r="AV18" s="73"/>
      <c r="AW18" s="44"/>
      <c r="AX18" s="44"/>
    </row>
    <row r="19" spans="1:50" ht="25.5" x14ac:dyDescent="0.2">
      <c r="A19" s="45" t="s">
        <v>121</v>
      </c>
      <c r="B19" s="46" t="s">
        <v>126</v>
      </c>
      <c r="C19" s="47" t="s">
        <v>99</v>
      </c>
      <c r="D19" s="47" t="s">
        <v>99</v>
      </c>
      <c r="E19" s="48" t="s">
        <v>99</v>
      </c>
      <c r="F19" s="48" t="s">
        <v>99</v>
      </c>
      <c r="G19" s="46" t="s">
        <v>99</v>
      </c>
      <c r="H19" s="49" t="s">
        <v>99</v>
      </c>
      <c r="I19" s="50" t="s">
        <v>99</v>
      </c>
      <c r="J19" s="48" t="s">
        <v>99</v>
      </c>
      <c r="K19" s="48" t="s">
        <v>99</v>
      </c>
      <c r="L19" s="46" t="s">
        <v>99</v>
      </c>
      <c r="M19" s="46" t="s">
        <v>99</v>
      </c>
      <c r="N19" s="46" t="s">
        <v>99</v>
      </c>
      <c r="O19" s="51"/>
      <c r="P19" s="46" t="s">
        <v>99</v>
      </c>
      <c r="Q19" s="51"/>
      <c r="R19" s="51"/>
      <c r="S19" s="52"/>
      <c r="T19" s="52"/>
      <c r="U19" s="51"/>
      <c r="V19" s="51"/>
      <c r="W19" s="51"/>
      <c r="X19" s="51"/>
      <c r="Y19" s="51"/>
      <c r="Z19" s="51"/>
      <c r="AA19" s="53"/>
      <c r="AB19" s="53"/>
      <c r="AE19" s="72"/>
      <c r="AF19" s="62" t="s">
        <v>55</v>
      </c>
      <c r="AG19" s="41" t="s">
        <v>85</v>
      </c>
      <c r="AH19" s="41" t="s">
        <v>86</v>
      </c>
      <c r="AM19" s="72"/>
      <c r="AN19" s="72"/>
      <c r="AO19" s="44"/>
      <c r="AP19" s="44"/>
      <c r="AQ19" s="44"/>
      <c r="AR19" s="57"/>
      <c r="AS19" s="57"/>
      <c r="AT19" s="57"/>
      <c r="AU19" s="57"/>
      <c r="AV19" s="57"/>
      <c r="AW19" s="44"/>
      <c r="AX19" s="44"/>
    </row>
    <row r="20" spans="1:50" x14ac:dyDescent="0.2">
      <c r="A20" s="45" t="s">
        <v>123</v>
      </c>
      <c r="B20" s="46" t="s">
        <v>126</v>
      </c>
      <c r="C20" s="47" t="s">
        <v>99</v>
      </c>
      <c r="D20" s="47" t="s">
        <v>99</v>
      </c>
      <c r="E20" s="48" t="s">
        <v>99</v>
      </c>
      <c r="F20" s="48" t="s">
        <v>99</v>
      </c>
      <c r="G20" s="46" t="s">
        <v>99</v>
      </c>
      <c r="H20" s="49" t="s">
        <v>99</v>
      </c>
      <c r="I20" s="50" t="s">
        <v>99</v>
      </c>
      <c r="J20" s="48" t="s">
        <v>99</v>
      </c>
      <c r="K20" s="48" t="s">
        <v>99</v>
      </c>
      <c r="L20" s="46" t="s">
        <v>99</v>
      </c>
      <c r="M20" s="46" t="s">
        <v>99</v>
      </c>
      <c r="N20" s="46" t="s">
        <v>99</v>
      </c>
      <c r="O20" s="51"/>
      <c r="P20" s="46" t="s">
        <v>99</v>
      </c>
      <c r="Q20" s="51"/>
      <c r="R20" s="51"/>
      <c r="S20" s="52"/>
      <c r="T20" s="52"/>
      <c r="U20" s="51"/>
      <c r="V20" s="51"/>
      <c r="W20" s="51"/>
      <c r="X20" s="51"/>
      <c r="Y20" s="51"/>
      <c r="Z20" s="51"/>
      <c r="AA20" s="53"/>
      <c r="AB20" s="53"/>
      <c r="AC20" s="74"/>
      <c r="AD20" s="74"/>
      <c r="AE20" s="72"/>
      <c r="AF20" s="75"/>
      <c r="AM20" s="72"/>
      <c r="AN20" s="72"/>
      <c r="AO20" s="44"/>
      <c r="AP20" s="44"/>
      <c r="AQ20" s="44"/>
      <c r="AR20" s="57"/>
      <c r="AS20" s="57"/>
      <c r="AT20" s="57"/>
      <c r="AU20" s="57"/>
      <c r="AV20" s="57"/>
      <c r="AW20" s="44"/>
      <c r="AX20" s="44"/>
    </row>
    <row r="21" spans="1:50" x14ac:dyDescent="0.2">
      <c r="A21" s="45" t="s">
        <v>125</v>
      </c>
      <c r="B21" s="46" t="s">
        <v>126</v>
      </c>
      <c r="C21" s="47" t="s">
        <v>99</v>
      </c>
      <c r="D21" s="47" t="s">
        <v>99</v>
      </c>
      <c r="E21" s="48" t="s">
        <v>99</v>
      </c>
      <c r="F21" s="48" t="s">
        <v>99</v>
      </c>
      <c r="G21" s="46" t="s">
        <v>99</v>
      </c>
      <c r="H21" s="49" t="s">
        <v>99</v>
      </c>
      <c r="I21" s="50" t="s">
        <v>99</v>
      </c>
      <c r="J21" s="48" t="s">
        <v>99</v>
      </c>
      <c r="K21" s="48" t="s">
        <v>99</v>
      </c>
      <c r="L21" s="46" t="s">
        <v>99</v>
      </c>
      <c r="M21" s="46" t="s">
        <v>99</v>
      </c>
      <c r="N21" s="46" t="s">
        <v>99</v>
      </c>
      <c r="O21" s="51"/>
      <c r="P21" s="46" t="s">
        <v>99</v>
      </c>
      <c r="Q21" s="51"/>
      <c r="R21" s="51"/>
      <c r="S21" s="52"/>
      <c r="T21" s="52"/>
      <c r="U21" s="51"/>
      <c r="V21" s="51"/>
      <c r="W21" s="51"/>
      <c r="X21" s="51"/>
      <c r="Y21" s="51"/>
      <c r="Z21" s="51"/>
      <c r="AA21" s="53"/>
      <c r="AB21" s="53"/>
      <c r="AC21" s="74"/>
      <c r="AD21" s="74"/>
      <c r="AE21" s="76"/>
      <c r="AM21" s="72"/>
      <c r="AN21" s="72"/>
      <c r="AO21" s="44"/>
      <c r="AP21" s="69"/>
      <c r="AQ21" s="69"/>
      <c r="AR21" s="69"/>
      <c r="AS21" s="69"/>
      <c r="AT21" s="69"/>
      <c r="AU21" s="69"/>
      <c r="AV21" s="57"/>
      <c r="AW21" s="44"/>
      <c r="AX21" s="44"/>
    </row>
    <row r="22" spans="1:50" x14ac:dyDescent="0.2">
      <c r="A22" s="45" t="s">
        <v>127</v>
      </c>
      <c r="B22" s="46" t="s">
        <v>126</v>
      </c>
      <c r="C22" s="47" t="s">
        <v>99</v>
      </c>
      <c r="D22" s="47" t="s">
        <v>99</v>
      </c>
      <c r="E22" s="48" t="s">
        <v>99</v>
      </c>
      <c r="F22" s="48" t="s">
        <v>99</v>
      </c>
      <c r="G22" s="46" t="s">
        <v>99</v>
      </c>
      <c r="H22" s="49" t="s">
        <v>99</v>
      </c>
      <c r="I22" s="50" t="s">
        <v>99</v>
      </c>
      <c r="J22" s="48" t="s">
        <v>99</v>
      </c>
      <c r="K22" s="48" t="s">
        <v>99</v>
      </c>
      <c r="L22" s="46" t="s">
        <v>99</v>
      </c>
      <c r="M22" s="46" t="s">
        <v>99</v>
      </c>
      <c r="N22" s="46" t="s">
        <v>99</v>
      </c>
      <c r="O22" s="51"/>
      <c r="P22" s="46" t="s">
        <v>99</v>
      </c>
      <c r="Q22" s="51"/>
      <c r="R22" s="51"/>
      <c r="S22" s="52"/>
      <c r="T22" s="52"/>
      <c r="U22" s="51"/>
      <c r="V22" s="51"/>
      <c r="W22" s="51"/>
      <c r="X22" s="51"/>
      <c r="Y22" s="51"/>
      <c r="Z22" s="51"/>
      <c r="AA22" s="53"/>
      <c r="AB22" s="53"/>
      <c r="AC22" s="74"/>
      <c r="AD22" s="74"/>
      <c r="AO22" s="44"/>
      <c r="AP22" s="77"/>
      <c r="AQ22" s="77"/>
      <c r="AR22" s="77"/>
      <c r="AS22" s="77"/>
      <c r="AT22" s="77"/>
      <c r="AU22" s="77"/>
      <c r="AV22" s="57"/>
      <c r="AW22" s="44"/>
      <c r="AX22" s="44"/>
    </row>
    <row r="23" spans="1:50" x14ac:dyDescent="0.2">
      <c r="A23" s="45" t="s">
        <v>128</v>
      </c>
      <c r="B23" s="46" t="s">
        <v>126</v>
      </c>
      <c r="C23" s="47" t="s">
        <v>99</v>
      </c>
      <c r="D23" s="47" t="s">
        <v>99</v>
      </c>
      <c r="E23" s="48" t="s">
        <v>99</v>
      </c>
      <c r="F23" s="48" t="s">
        <v>99</v>
      </c>
      <c r="G23" s="46" t="s">
        <v>99</v>
      </c>
      <c r="H23" s="49" t="s">
        <v>99</v>
      </c>
      <c r="I23" s="50" t="s">
        <v>99</v>
      </c>
      <c r="J23" s="48" t="s">
        <v>99</v>
      </c>
      <c r="K23" s="48" t="s">
        <v>99</v>
      </c>
      <c r="L23" s="46" t="s">
        <v>99</v>
      </c>
      <c r="M23" s="46" t="s">
        <v>99</v>
      </c>
      <c r="N23" s="46" t="s">
        <v>99</v>
      </c>
      <c r="O23" s="51"/>
      <c r="P23" s="46" t="s">
        <v>99</v>
      </c>
      <c r="Q23" s="51"/>
      <c r="R23" s="51"/>
      <c r="S23" s="52"/>
      <c r="T23" s="52"/>
      <c r="U23" s="51"/>
      <c r="V23" s="51"/>
      <c r="W23" s="51"/>
      <c r="X23" s="51"/>
      <c r="Y23" s="51"/>
      <c r="Z23" s="51"/>
      <c r="AA23" s="53"/>
      <c r="AB23" s="53"/>
      <c r="AC23" s="74"/>
      <c r="AD23" s="74"/>
      <c r="AO23" s="44"/>
      <c r="AP23" s="69"/>
      <c r="AQ23" s="69"/>
      <c r="AR23" s="69"/>
      <c r="AS23" s="69"/>
      <c r="AT23" s="69"/>
      <c r="AU23" s="69"/>
      <c r="AV23" s="57"/>
      <c r="AW23" s="44"/>
      <c r="AX23" s="44"/>
    </row>
    <row r="24" spans="1:50" x14ac:dyDescent="0.2">
      <c r="A24" s="45" t="s">
        <v>129</v>
      </c>
      <c r="B24" s="46" t="s">
        <v>126</v>
      </c>
      <c r="C24" s="47" t="s">
        <v>99</v>
      </c>
      <c r="D24" s="47" t="s">
        <v>99</v>
      </c>
      <c r="E24" s="48" t="s">
        <v>99</v>
      </c>
      <c r="F24" s="48" t="s">
        <v>99</v>
      </c>
      <c r="G24" s="46" t="s">
        <v>99</v>
      </c>
      <c r="H24" s="49" t="s">
        <v>99</v>
      </c>
      <c r="I24" s="50" t="s">
        <v>99</v>
      </c>
      <c r="J24" s="48" t="s">
        <v>99</v>
      </c>
      <c r="K24" s="48" t="s">
        <v>99</v>
      </c>
      <c r="L24" s="46" t="s">
        <v>99</v>
      </c>
      <c r="M24" s="46" t="s">
        <v>99</v>
      </c>
      <c r="N24" s="46" t="s">
        <v>99</v>
      </c>
      <c r="O24" s="51"/>
      <c r="P24" s="46" t="s">
        <v>99</v>
      </c>
      <c r="Q24" s="51"/>
      <c r="R24" s="51"/>
      <c r="S24" s="52"/>
      <c r="T24" s="52"/>
      <c r="U24" s="51"/>
      <c r="V24" s="51"/>
      <c r="W24" s="51"/>
      <c r="X24" s="51"/>
      <c r="Y24" s="51"/>
      <c r="Z24" s="51"/>
      <c r="AA24" s="53"/>
      <c r="AB24" s="53"/>
      <c r="AO24" s="44"/>
      <c r="AP24" s="69"/>
      <c r="AQ24" s="69"/>
      <c r="AR24" s="69"/>
      <c r="AS24" s="69"/>
      <c r="AT24" s="69"/>
      <c r="AU24" s="69"/>
      <c r="AV24" s="57"/>
      <c r="AW24" s="44"/>
      <c r="AX24" s="44"/>
    </row>
    <row r="25" spans="1:50" x14ac:dyDescent="0.25">
      <c r="A25" s="45" t="s">
        <v>130</v>
      </c>
      <c r="B25" s="46" t="s">
        <v>126</v>
      </c>
      <c r="C25" s="47" t="s">
        <v>99</v>
      </c>
      <c r="D25" s="47" t="s">
        <v>99</v>
      </c>
      <c r="E25" s="48" t="s">
        <v>99</v>
      </c>
      <c r="F25" s="48" t="s">
        <v>99</v>
      </c>
      <c r="G25" s="46" t="s">
        <v>99</v>
      </c>
      <c r="H25" s="49" t="s">
        <v>99</v>
      </c>
      <c r="I25" s="50" t="s">
        <v>99</v>
      </c>
      <c r="J25" s="48" t="s">
        <v>99</v>
      </c>
      <c r="K25" s="48" t="s">
        <v>99</v>
      </c>
      <c r="L25" s="46" t="s">
        <v>99</v>
      </c>
      <c r="M25" s="46" t="s">
        <v>99</v>
      </c>
      <c r="N25" s="46" t="s">
        <v>99</v>
      </c>
      <c r="O25" s="51"/>
      <c r="P25" s="46" t="s">
        <v>99</v>
      </c>
      <c r="Q25" s="51"/>
      <c r="R25" s="51"/>
      <c r="S25" s="52"/>
      <c r="T25" s="52"/>
      <c r="U25" s="51"/>
      <c r="V25" s="51"/>
      <c r="W25" s="51"/>
      <c r="X25" s="51"/>
      <c r="Y25" s="51"/>
      <c r="Z25" s="51"/>
      <c r="AA25" s="53"/>
      <c r="AB25" s="53"/>
    </row>
    <row r="26" spans="1:50" x14ac:dyDescent="0.25">
      <c r="A26" s="45" t="s">
        <v>131</v>
      </c>
      <c r="B26" s="46" t="s">
        <v>126</v>
      </c>
      <c r="C26" s="47" t="s">
        <v>99</v>
      </c>
      <c r="D26" s="47" t="s">
        <v>99</v>
      </c>
      <c r="E26" s="48" t="s">
        <v>99</v>
      </c>
      <c r="F26" s="48" t="s">
        <v>99</v>
      </c>
      <c r="G26" s="46" t="s">
        <v>99</v>
      </c>
      <c r="H26" s="49" t="s">
        <v>99</v>
      </c>
      <c r="I26" s="50" t="s">
        <v>99</v>
      </c>
      <c r="J26" s="48" t="s">
        <v>99</v>
      </c>
      <c r="K26" s="48" t="s">
        <v>99</v>
      </c>
      <c r="L26" s="46" t="s">
        <v>99</v>
      </c>
      <c r="M26" s="46" t="s">
        <v>99</v>
      </c>
      <c r="N26" s="46" t="s">
        <v>99</v>
      </c>
      <c r="O26" s="51"/>
      <c r="P26" s="46" t="s">
        <v>99</v>
      </c>
      <c r="Q26" s="51"/>
      <c r="R26" s="51"/>
      <c r="S26" s="52"/>
      <c r="T26" s="52"/>
      <c r="U26" s="51"/>
      <c r="V26" s="51"/>
      <c r="W26" s="51"/>
      <c r="X26" s="51"/>
      <c r="Y26" s="51"/>
      <c r="Z26" s="51"/>
      <c r="AA26" s="53"/>
      <c r="AB26" s="53"/>
    </row>
    <row r="27" spans="1:50" x14ac:dyDescent="0.25">
      <c r="A27" s="45" t="s">
        <v>132</v>
      </c>
      <c r="B27" s="46" t="s">
        <v>126</v>
      </c>
      <c r="C27" s="47" t="s">
        <v>99</v>
      </c>
      <c r="D27" s="47" t="s">
        <v>99</v>
      </c>
      <c r="E27" s="48" t="s">
        <v>99</v>
      </c>
      <c r="F27" s="48" t="s">
        <v>99</v>
      </c>
      <c r="G27" s="46" t="s">
        <v>99</v>
      </c>
      <c r="H27" s="49" t="s">
        <v>99</v>
      </c>
      <c r="I27" s="50" t="s">
        <v>99</v>
      </c>
      <c r="J27" s="48" t="s">
        <v>99</v>
      </c>
      <c r="K27" s="48" t="s">
        <v>99</v>
      </c>
      <c r="L27" s="46" t="s">
        <v>99</v>
      </c>
      <c r="M27" s="46" t="s">
        <v>99</v>
      </c>
      <c r="N27" s="46" t="s">
        <v>99</v>
      </c>
      <c r="O27" s="51"/>
      <c r="P27" s="46" t="s">
        <v>99</v>
      </c>
      <c r="Q27" s="51"/>
      <c r="R27" s="51"/>
      <c r="S27" s="52"/>
      <c r="T27" s="52"/>
      <c r="U27" s="51"/>
      <c r="V27" s="51"/>
      <c r="W27" s="51"/>
      <c r="X27" s="51"/>
      <c r="Y27" s="51"/>
      <c r="Z27" s="51"/>
      <c r="AA27" s="53"/>
      <c r="AB27" s="53"/>
    </row>
    <row r="28" spans="1:50" x14ac:dyDescent="0.25">
      <c r="A28" s="45" t="s">
        <v>133</v>
      </c>
      <c r="B28" s="46" t="s">
        <v>126</v>
      </c>
      <c r="C28" s="47" t="s">
        <v>99</v>
      </c>
      <c r="D28" s="47" t="s">
        <v>99</v>
      </c>
      <c r="E28" s="48" t="s">
        <v>99</v>
      </c>
      <c r="F28" s="48" t="s">
        <v>99</v>
      </c>
      <c r="G28" s="46" t="s">
        <v>99</v>
      </c>
      <c r="H28" s="49" t="s">
        <v>99</v>
      </c>
      <c r="I28" s="50" t="s">
        <v>99</v>
      </c>
      <c r="J28" s="48" t="s">
        <v>99</v>
      </c>
      <c r="K28" s="48" t="s">
        <v>99</v>
      </c>
      <c r="L28" s="46" t="s">
        <v>99</v>
      </c>
      <c r="M28" s="46" t="s">
        <v>99</v>
      </c>
      <c r="N28" s="46" t="s">
        <v>99</v>
      </c>
      <c r="O28" s="51"/>
      <c r="P28" s="46" t="s">
        <v>99</v>
      </c>
      <c r="Q28" s="51"/>
      <c r="R28" s="51"/>
      <c r="S28" s="52"/>
      <c r="T28" s="52"/>
      <c r="U28" s="51"/>
      <c r="V28" s="51"/>
      <c r="W28" s="51"/>
      <c r="X28" s="51"/>
      <c r="Y28" s="51"/>
      <c r="Z28" s="51"/>
      <c r="AA28" s="53"/>
      <c r="AB28" s="53"/>
    </row>
    <row r="29" spans="1:50" x14ac:dyDescent="0.25">
      <c r="B29" s="32"/>
      <c r="C29" s="32"/>
      <c r="D29" s="32"/>
      <c r="G29" s="32"/>
      <c r="I29" s="32"/>
      <c r="L29" s="32"/>
      <c r="M29" s="32"/>
      <c r="N29" s="32"/>
      <c r="O29" s="32"/>
      <c r="P29" s="32"/>
      <c r="Q29" s="32"/>
      <c r="R29" s="32"/>
      <c r="S29" s="79"/>
      <c r="T29" s="79"/>
      <c r="U29" s="32"/>
      <c r="V29" s="32"/>
      <c r="W29" s="32"/>
      <c r="X29" s="32"/>
      <c r="Y29" s="32"/>
      <c r="Z29" s="32"/>
      <c r="AA29" s="32"/>
      <c r="AB29" s="32"/>
      <c r="AM29" s="37"/>
      <c r="AN29" s="37"/>
      <c r="AO29" s="37"/>
      <c r="AP29" s="37"/>
      <c r="AQ29" s="37"/>
      <c r="AR29" s="32"/>
      <c r="AS29" s="32"/>
      <c r="AT29" s="32"/>
      <c r="AU29" s="32"/>
      <c r="AV29" s="32"/>
    </row>
    <row r="30" spans="1:50" x14ac:dyDescent="0.25">
      <c r="B30" s="32"/>
      <c r="C30" s="32"/>
      <c r="D30" s="32"/>
      <c r="G30" s="32"/>
      <c r="I30" s="32"/>
      <c r="L30" s="32"/>
      <c r="M30" s="32"/>
      <c r="N30" s="32"/>
      <c r="O30" s="32"/>
      <c r="P30" s="32"/>
      <c r="Q30" s="32"/>
      <c r="R30" s="32"/>
      <c r="S30" s="79"/>
      <c r="T30" s="79"/>
      <c r="U30" s="32"/>
      <c r="V30" s="32"/>
      <c r="W30" s="32"/>
      <c r="X30" s="32"/>
      <c r="Y30" s="32"/>
      <c r="Z30" s="32"/>
      <c r="AA30" s="32"/>
      <c r="AB30" s="32"/>
      <c r="AM30" s="37"/>
      <c r="AN30" s="37"/>
      <c r="AO30" s="37"/>
      <c r="AP30" s="37"/>
      <c r="AQ30" s="37"/>
      <c r="AR30" s="32"/>
      <c r="AS30" s="32"/>
      <c r="AT30" s="32"/>
      <c r="AU30" s="32"/>
      <c r="AV30" s="32"/>
    </row>
    <row r="31" spans="1:50" x14ac:dyDescent="0.25">
      <c r="B31" s="32"/>
      <c r="C31" s="32"/>
      <c r="D31" s="32"/>
      <c r="G31" s="32"/>
      <c r="I31" s="32"/>
      <c r="L31" s="32"/>
      <c r="M31" s="32"/>
      <c r="N31" s="32"/>
      <c r="O31" s="32"/>
      <c r="P31" s="32"/>
      <c r="Q31" s="32"/>
      <c r="R31" s="32"/>
      <c r="S31" s="79"/>
      <c r="T31" s="79"/>
      <c r="U31" s="32"/>
      <c r="V31" s="32"/>
      <c r="W31" s="32"/>
      <c r="X31" s="32"/>
      <c r="Y31" s="32"/>
      <c r="Z31" s="32"/>
      <c r="AA31" s="32"/>
      <c r="AB31" s="32"/>
      <c r="AM31" s="37"/>
      <c r="AN31" s="37"/>
      <c r="AO31" s="37"/>
      <c r="AP31" s="37"/>
      <c r="AQ31" s="37"/>
      <c r="AR31" s="32"/>
      <c r="AS31" s="32"/>
      <c r="AT31" s="32"/>
      <c r="AU31" s="32"/>
      <c r="AV31" s="32"/>
    </row>
    <row r="32" spans="1:50" x14ac:dyDescent="0.25">
      <c r="B32" s="32"/>
      <c r="C32" s="32"/>
      <c r="D32" s="32"/>
      <c r="G32" s="32"/>
      <c r="I32" s="32"/>
      <c r="L32" s="32"/>
      <c r="M32" s="32"/>
      <c r="N32" s="32"/>
      <c r="O32" s="32"/>
      <c r="P32" s="32"/>
      <c r="Q32" s="32"/>
      <c r="R32" s="32"/>
      <c r="S32" s="79"/>
      <c r="T32" s="79"/>
      <c r="U32" s="32"/>
      <c r="V32" s="32"/>
      <c r="W32" s="32"/>
      <c r="X32" s="32"/>
      <c r="Y32" s="32"/>
      <c r="Z32" s="32"/>
      <c r="AA32" s="32"/>
      <c r="AB32" s="32"/>
      <c r="AM32" s="37"/>
      <c r="AN32" s="37"/>
      <c r="AO32" s="37"/>
      <c r="AP32" s="37"/>
      <c r="AQ32" s="37"/>
      <c r="AR32" s="32"/>
      <c r="AS32" s="32"/>
      <c r="AT32" s="32"/>
      <c r="AU32" s="32"/>
      <c r="AV32" s="32"/>
    </row>
    <row r="33" spans="5:43" s="32" customFormat="1" x14ac:dyDescent="0.25">
      <c r="E33" s="78"/>
      <c r="F33" s="78"/>
      <c r="H33" s="37"/>
      <c r="J33" s="78"/>
      <c r="K33" s="78"/>
      <c r="S33" s="79"/>
      <c r="T33" s="79"/>
      <c r="AM33" s="37"/>
      <c r="AN33" s="37"/>
      <c r="AO33" s="37"/>
      <c r="AP33" s="37"/>
      <c r="AQ33" s="37"/>
    </row>
    <row r="34" spans="5:43" s="32" customFormat="1" x14ac:dyDescent="0.25">
      <c r="E34" s="78"/>
      <c r="F34" s="78"/>
      <c r="H34" s="37"/>
      <c r="J34" s="78"/>
      <c r="K34" s="78"/>
      <c r="S34" s="79"/>
      <c r="T34" s="79"/>
      <c r="AM34" s="37"/>
      <c r="AN34" s="37"/>
      <c r="AO34" s="37"/>
      <c r="AP34" s="37"/>
      <c r="AQ34" s="37"/>
    </row>
    <row r="35" spans="5:43" s="32" customFormat="1" x14ac:dyDescent="0.25">
      <c r="E35" s="78"/>
      <c r="F35" s="78"/>
      <c r="H35" s="37"/>
      <c r="J35" s="78"/>
      <c r="K35" s="78"/>
      <c r="S35" s="79"/>
      <c r="T35" s="79"/>
      <c r="AM35" s="37"/>
      <c r="AN35" s="37"/>
      <c r="AO35" s="37"/>
      <c r="AP35" s="37"/>
      <c r="AQ35" s="37"/>
    </row>
  </sheetData>
  <mergeCells count="10">
    <mergeCell ref="AF5:AJ5"/>
    <mergeCell ref="E7:G7"/>
    <mergeCell ref="J7:L7"/>
    <mergeCell ref="Q7:T7"/>
    <mergeCell ref="U7:W7"/>
    <mergeCell ref="AC9:AC13"/>
    <mergeCell ref="A1:A2"/>
    <mergeCell ref="B1:B2"/>
    <mergeCell ref="B4:D4"/>
    <mergeCell ref="B5:D5"/>
  </mergeCells>
  <conditionalFormatting sqref="E9:E28">
    <cfRule type="cellIs" dxfId="195" priority="6" operator="equal">
      <formula>$AE$13</formula>
    </cfRule>
    <cfRule type="cellIs" dxfId="194" priority="7" operator="equal">
      <formula>$AE$12</formula>
    </cfRule>
    <cfRule type="cellIs" dxfId="193" priority="8" operator="equal">
      <formula>$AE$11</formula>
    </cfRule>
    <cfRule type="cellIs" dxfId="192" priority="9" operator="equal">
      <formula>$AE$10</formula>
    </cfRule>
    <cfRule type="cellIs" dxfId="191" priority="10" operator="equal">
      <formula>$AE$9</formula>
    </cfRule>
  </conditionalFormatting>
  <conditionalFormatting sqref="F9:F28">
    <cfRule type="cellIs" dxfId="190" priority="1" operator="equal">
      <formula>$AF$8</formula>
    </cfRule>
    <cfRule type="cellIs" dxfId="189" priority="2" operator="equal">
      <formula>$AG$8</formula>
    </cfRule>
    <cfRule type="cellIs" dxfId="188" priority="3" operator="equal">
      <formula>$AH$8</formula>
    </cfRule>
    <cfRule type="cellIs" dxfId="187" priority="4" operator="equal">
      <formula>$AI$8</formula>
    </cfRule>
    <cfRule type="cellIs" dxfId="186" priority="5" operator="equal">
      <formula>$AJ$8</formula>
    </cfRule>
  </conditionalFormatting>
  <conditionalFormatting sqref="G9:G28">
    <cfRule type="cellIs" dxfId="185" priority="11" operator="equal">
      <formula>$AF$16</formula>
    </cfRule>
    <cfRule type="cellIs" dxfId="184" priority="12" operator="equal">
      <formula>$AF$17</formula>
    </cfRule>
    <cfRule type="cellIs" dxfId="183" priority="13" operator="equal">
      <formula>$AF$18</formula>
    </cfRule>
    <cfRule type="cellIs" dxfId="182" priority="14" operator="equal">
      <formula>$AF$19</formula>
    </cfRule>
  </conditionalFormatting>
  <conditionalFormatting sqref="I9:J28">
    <cfRule type="cellIs" dxfId="181" priority="15" operator="equal">
      <formula>$AE$13</formula>
    </cfRule>
    <cfRule type="cellIs" dxfId="180" priority="16" operator="equal">
      <formula>$AE$12</formula>
    </cfRule>
    <cfRule type="cellIs" dxfId="179" priority="17" operator="equal">
      <formula>$AE$11</formula>
    </cfRule>
    <cfRule type="cellIs" dxfId="178" priority="18" operator="equal">
      <formula>$AE$10</formula>
    </cfRule>
    <cfRule type="cellIs" dxfId="177" priority="19" operator="equal">
      <formula>$AE$9</formula>
    </cfRule>
  </conditionalFormatting>
  <conditionalFormatting sqref="K9:K28">
    <cfRule type="cellIs" dxfId="176" priority="20" operator="equal">
      <formula>$AF$8</formula>
    </cfRule>
    <cfRule type="cellIs" dxfId="175" priority="21" operator="equal">
      <formula>$AG$8</formula>
    </cfRule>
    <cfRule type="cellIs" dxfId="174" priority="22" operator="equal">
      <formula>$AH$8</formula>
    </cfRule>
    <cfRule type="cellIs" dxfId="173" priority="23" operator="equal">
      <formula>$AI$8</formula>
    </cfRule>
    <cfRule type="cellIs" dxfId="172" priority="24" operator="equal">
      <formula>$AJ$8</formula>
    </cfRule>
  </conditionalFormatting>
  <conditionalFormatting sqref="L9:L28">
    <cfRule type="cellIs" dxfId="171" priority="25" operator="equal">
      <formula>$AF$16</formula>
    </cfRule>
    <cfRule type="cellIs" dxfId="170" priority="26" operator="equal">
      <formula>$AF$17</formula>
    </cfRule>
    <cfRule type="cellIs" dxfId="169" priority="27" operator="equal">
      <formula>$AF$18</formula>
    </cfRule>
    <cfRule type="cellIs" dxfId="168" priority="28" operator="equal">
      <formula>$AF$19</formula>
    </cfRule>
  </conditionalFormatting>
  <dataValidations count="4">
    <dataValidation type="list" allowBlank="1" showInputMessage="1" showErrorMessage="1" sqref="O9:O28" xr:uid="{727F158C-B1B7-419E-9DBF-B18812142BAE}">
      <formula1>INDIRECT($N9)</formula1>
    </dataValidation>
    <dataValidation allowBlank="1" showInputMessage="1" showErrorMessage="1" prompt="Es la materialización del riesgo y las consecuencias de su aparición. Su escala es: 5 bajo impacto, 10 medio, 20 alto impacto._x000a_" sqref="JP8:JV8" xr:uid="{9BBAD554-23B1-4D79-9CAE-40F7171CF245}"/>
    <dataValidation allowBlank="1" showInputMessage="1" showErrorMessage="1" prompt="La probabilidad se encuentra determinada por una escala de 1 a 3, siendo 1 la menor probabilidad de ocurrencia del riesgo y 3 la mayor probabilidad de  ocurrencia." sqref="JO8" xr:uid="{30355D6E-7B50-45EE-9013-3E83798C0316}"/>
    <dataValidation type="list" allowBlank="1" showInputMessage="1" showErrorMessage="1" sqref="JP9:JV16" xr:uid="{3AD4AFFC-1C3B-4860-A957-6DFA56C7C81B}">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planeacion</vt:lpstr>
      <vt:lpstr>Salud</vt:lpstr>
      <vt:lpstr>Minas y Energía</vt:lpstr>
      <vt:lpstr>Tic</vt:lpstr>
      <vt:lpstr>Igualdad</vt:lpstr>
      <vt:lpstr>Educación</vt:lpstr>
      <vt:lpstr>Hacienda</vt:lpstr>
      <vt:lpstr>General</vt:lpstr>
      <vt:lpstr>Juridica</vt:lpstr>
      <vt:lpstr>Desarrollo Económico</vt:lpstr>
      <vt:lpstr>Seguridad y Convivencia</vt:lpstr>
      <vt:lpstr>OGRD</vt:lpstr>
      <vt:lpstr>Interior</vt:lpstr>
      <vt:lpstr>Dir. Gobernanza</vt:lpstr>
      <vt:lpstr>Agricultura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Senen Vargas Martinez</dc:creator>
  <cp:lastModifiedBy>Senen Vargas Martinez</cp:lastModifiedBy>
  <dcterms:created xsi:type="dcterms:W3CDTF">2025-10-03T16:29:15Z</dcterms:created>
  <dcterms:modified xsi:type="dcterms:W3CDTF">2026-01-30T14:58:56Z</dcterms:modified>
</cp:coreProperties>
</file>