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C:\Users\amillan\Desktop\"/>
    </mc:Choice>
  </mc:AlternateContent>
  <xr:revisionPtr revIDLastSave="0" documentId="8_{5EE561FF-113C-4B86-880A-9EBB38DA25BB}" xr6:coauthVersionLast="47" xr6:coauthVersionMax="47" xr10:uidLastSave="{00000000-0000-0000-0000-000000000000}"/>
  <bookViews>
    <workbookView xWindow="-120" yWindow="-120" windowWidth="29040" windowHeight="15720" firstSheet="17" activeTab="17" xr2:uid="{00000000-000D-0000-FFFF-FFFF00000000}"/>
  </bookViews>
  <sheets>
    <sheet name="EVIDENCIAS RIESGOS CORRUP I SEM" sheetId="1" state="hidden" r:id="rId1"/>
    <sheet name="Dir Actos Adm y Personeria " sheetId="2" state="hidden" r:id="rId2"/>
    <sheet name="SECRETARIA JURIDICA 2025" sheetId="3" r:id="rId3"/>
    <sheet name="SECRETARIA GENERAL 2025" sheetId="4" r:id="rId4"/>
    <sheet name="SECRETARIA DE PLANEACION 2025" sheetId="5" r:id="rId5"/>
    <sheet name="SECRETARIA DE HACIENDA" sheetId="6" r:id="rId6"/>
    <sheet name="SECRETARIA DE INTERIOR 2025" sheetId="23" r:id="rId7"/>
    <sheet name="SECRETARIA DE VICTIMAS 2025" sheetId="8" r:id="rId8"/>
    <sheet name="SECRETARIA SERVI PUBLICOS 2025" sheetId="9" r:id="rId9"/>
    <sheet name="SECRETARIA INFRAESTRUCTURA 2025" sheetId="10" r:id="rId10"/>
    <sheet name="SECRETARIA DE MOVILIDAD 2025" sheetId="11" r:id="rId11"/>
    <sheet name="SECRETARIA DE AGRICULTURA 2025 " sheetId="12" r:id="rId12"/>
    <sheet name="SECRETARIA DE MINAS 2025" sheetId="13" r:id="rId13"/>
    <sheet name="SECRETARIA DE LA MUJER 2025" sheetId="14" r:id="rId14"/>
    <sheet name="SECRETARIA DE SALUD 2025" sheetId="15" r:id="rId15"/>
    <sheet name="SECRETARIA DE EDUCACION 2025 " sheetId="16" r:id="rId16"/>
    <sheet name="SECRETARIA DE IGUALDAD 2025" sheetId="17" r:id="rId17"/>
    <sheet name="SECRETARIA DE SEGURIDAD 2025" sheetId="18" r:id="rId18"/>
    <sheet name="SEC DESARROLLO ECONOMICO 2025" sheetId="19" r:id="rId19"/>
    <sheet name="SECRETARIA DE LAS TIC 2025" sheetId="20" r:id="rId20"/>
    <sheet name="SECRETARIA PRIVADA 2025" sheetId="21" r:id="rId21"/>
    <sheet name="OFIC DE GESTION DE RIESGO 2025" sheetId="22" r:id="rId22"/>
  </sheets>
  <externalReferences>
    <externalReference r:id="rId2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12" l="1"/>
  <c r="I7" i="12"/>
  <c r="K7" i="12"/>
  <c r="P7" i="12"/>
  <c r="O7" i="12"/>
  <c r="M7" i="12"/>
  <c r="O6" i="12"/>
  <c r="M6" i="12"/>
  <c r="O4" i="12"/>
  <c r="M4" i="12"/>
  <c r="BF7" i="17" l="1"/>
  <c r="BD7" i="17"/>
  <c r="BB7" i="17"/>
  <c r="AZ7" i="17"/>
  <c r="AX7" i="17"/>
  <c r="AV7" i="17"/>
  <c r="AT7" i="17"/>
  <c r="BH7" i="17" s="1"/>
  <c r="BG7" i="17" s="1"/>
  <c r="AP7" i="17"/>
  <c r="AQ7" i="17" s="1"/>
  <c r="BF6" i="17"/>
  <c r="BD6" i="17"/>
  <c r="BB6" i="17"/>
  <c r="AZ6" i="17"/>
  <c r="AX6" i="17"/>
  <c r="AV6" i="17"/>
  <c r="AT6" i="17"/>
  <c r="AP6" i="17"/>
  <c r="AQ6" i="17" s="1"/>
  <c r="BF5" i="17"/>
  <c r="BD5" i="17"/>
  <c r="BB5" i="17"/>
  <c r="AZ5" i="17"/>
  <c r="AX5" i="17"/>
  <c r="AV5" i="17"/>
  <c r="AT5" i="17"/>
  <c r="AP5" i="17"/>
  <c r="AQ5" i="17" s="1"/>
  <c r="BF4" i="17"/>
  <c r="BD4" i="17"/>
  <c r="BB4" i="17"/>
  <c r="AZ4" i="17"/>
  <c r="AX4" i="17"/>
  <c r="AV4" i="17"/>
  <c r="AT4" i="17"/>
  <c r="AP4" i="17"/>
  <c r="AQ4" i="17" s="1"/>
  <c r="V4" i="17"/>
  <c r="BH6" i="17" l="1"/>
  <c r="BG6" i="17" s="1"/>
  <c r="BH5" i="17"/>
  <c r="BG5" i="17" s="1"/>
  <c r="BH4" i="17"/>
  <c r="BG4" i="17" s="1"/>
  <c r="AB31" i="16"/>
  <c r="AB30" i="16"/>
  <c r="AB27" i="16"/>
  <c r="AB25" i="16"/>
  <c r="AB23" i="16"/>
  <c r="AB22" i="16"/>
  <c r="AB19" i="16"/>
  <c r="AB18" i="16"/>
  <c r="AB16" i="16"/>
  <c r="AB14" i="16"/>
  <c r="AB11" i="16"/>
  <c r="AB10" i="16"/>
  <c r="AB7" i="16"/>
  <c r="AB6" i="16"/>
  <c r="AB5" i="16"/>
  <c r="AB4" i="16"/>
  <c r="AB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Senen Vargas Martinez</author>
  </authors>
  <commentList>
    <comment ref="A2" authorId="0" shapeId="0" xr:uid="{00000000-0006-0000-0700-000001000000}">
      <text>
        <r>
          <rPr>
            <b/>
            <sz val="9"/>
            <color indexed="81"/>
            <rFont val="Tahoma"/>
            <charset val="1"/>
          </rPr>
          <t>Senen Vargas Martinez:</t>
        </r>
        <r>
          <rPr>
            <sz val="9"/>
            <color indexed="81"/>
            <rFont val="Tahoma"/>
            <charset val="1"/>
          </rPr>
          <t xml:space="preserve">
aquí deben agregar todas las direcciones y oficinas que tengan la secretaria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Senen Vargas Martinez</author>
  </authors>
  <commentList>
    <comment ref="A2" authorId="0" shapeId="0" xr:uid="{00000000-0006-0000-0C00-000001000000}">
      <text>
        <r>
          <rPr>
            <b/>
            <sz val="9"/>
            <color indexed="81"/>
            <rFont val="Tahoma"/>
            <charset val="1"/>
          </rPr>
          <t>Senen Vargas Martinez:</t>
        </r>
        <r>
          <rPr>
            <sz val="9"/>
            <color indexed="81"/>
            <rFont val="Tahoma"/>
            <charset val="1"/>
          </rPr>
          <t xml:space="preserve">
aquí deben agregar todas las direcciones y oficinas que tengan la secretaria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Adib Janna</author>
  </authors>
  <commentList>
    <comment ref="AR2" authorId="0" shapeId="0" xr:uid="{00000000-0006-0000-1000-000001000000}">
      <text>
        <r>
          <rPr>
            <b/>
            <sz val="9"/>
            <color indexed="81"/>
            <rFont val="Tahoma"/>
            <family val="2"/>
          </rPr>
          <t>Adib Janna:</t>
        </r>
        <r>
          <rPr>
            <sz val="9"/>
            <color indexed="81"/>
            <rFont val="Tahoma"/>
            <family val="2"/>
          </rPr>
          <t xml:space="preserve">
El riesgo inherente se obtiene del mapa de calor bajo esta guía.</t>
        </r>
      </text>
    </comment>
    <comment ref="BI2" authorId="0" shapeId="0" xr:uid="{00000000-0006-0000-1000-000002000000}">
      <text>
        <r>
          <rPr>
            <b/>
            <sz val="9"/>
            <color indexed="81"/>
            <rFont val="Tahoma"/>
            <family val="2"/>
          </rPr>
          <t>Adib Janna:</t>
        </r>
        <r>
          <rPr>
            <sz val="9"/>
            <color indexed="81"/>
            <rFont val="Tahoma"/>
            <family val="2"/>
          </rPr>
          <t xml:space="preserve">
El riesgo residual se obtiene del análisis de los contoles bajo esta guía.</t>
        </r>
      </text>
    </comment>
    <comment ref="Q3" authorId="0" shapeId="0" xr:uid="{00000000-0006-0000-1000-000003000000}">
      <text>
        <r>
          <rPr>
            <b/>
            <sz val="9"/>
            <color indexed="81"/>
            <rFont val="Tahoma"/>
            <family val="2"/>
          </rPr>
          <t>Adib Janna:
 No se ha presentado en los últimos 5 años</t>
        </r>
        <r>
          <rPr>
            <sz val="9"/>
            <color indexed="81"/>
            <rFont val="Tahoma"/>
            <family val="2"/>
          </rPr>
          <t xml:space="preserve">
</t>
        </r>
      </text>
    </comment>
    <comment ref="R3" authorId="0" shapeId="0" xr:uid="{00000000-0006-0000-1000-000004000000}">
      <text>
        <r>
          <rPr>
            <b/>
            <sz val="9"/>
            <color indexed="81"/>
            <rFont val="Tahoma"/>
            <family val="2"/>
          </rPr>
          <t>Adib Janna:
Se presentó una vez en los últimos 5 años</t>
        </r>
        <r>
          <rPr>
            <sz val="9"/>
            <color indexed="81"/>
            <rFont val="Tahoma"/>
            <family val="2"/>
          </rPr>
          <t xml:space="preserve">
</t>
        </r>
      </text>
    </comment>
    <comment ref="S3" authorId="0" shapeId="0" xr:uid="{00000000-0006-0000-1000-000005000000}">
      <text>
        <r>
          <rPr>
            <b/>
            <sz val="9"/>
            <color indexed="81"/>
            <rFont val="Tahoma"/>
            <family val="2"/>
          </rPr>
          <t>Adib Janna:
Se presentó una vez en los últimos dos años.</t>
        </r>
        <r>
          <rPr>
            <sz val="9"/>
            <color indexed="81"/>
            <rFont val="Tahoma"/>
            <family val="2"/>
          </rPr>
          <t xml:space="preserve">
</t>
        </r>
      </text>
    </comment>
    <comment ref="T3" authorId="0" shapeId="0" xr:uid="{00000000-0006-0000-1000-000006000000}">
      <text>
        <r>
          <rPr>
            <b/>
            <sz val="9"/>
            <color indexed="81"/>
            <rFont val="Tahoma"/>
            <family val="2"/>
          </rPr>
          <t>Adib Janna: 
Se presentó una vez en el último año.</t>
        </r>
      </text>
    </comment>
    <comment ref="U3" authorId="0" shapeId="0" xr:uid="{00000000-0006-0000-1000-000007000000}">
      <text>
        <r>
          <rPr>
            <b/>
            <sz val="9"/>
            <color indexed="81"/>
            <rFont val="Tahoma"/>
            <family val="2"/>
          </rPr>
          <t>Adib Janna:
Se ha presentado más de una vez en el último año.</t>
        </r>
      </text>
    </comment>
    <comment ref="W3" authorId="0" shapeId="0" xr:uid="{00000000-0006-0000-1000-000008000000}">
      <text>
        <r>
          <rPr>
            <b/>
            <sz val="9"/>
            <color indexed="81"/>
            <rFont val="Tahoma"/>
            <family val="2"/>
          </rPr>
          <t>Adib Janna:</t>
        </r>
        <r>
          <rPr>
            <sz val="9"/>
            <color indexed="81"/>
            <rFont val="Tahoma"/>
            <family val="2"/>
          </rPr>
          <t xml:space="preserve">
Afectar al grupo de funcionarios del proceso?</t>
        </r>
      </text>
    </comment>
    <comment ref="X3" authorId="0" shapeId="0" xr:uid="{00000000-0006-0000-1000-000009000000}">
      <text>
        <r>
          <rPr>
            <b/>
            <sz val="9"/>
            <color indexed="81"/>
            <rFont val="Tahoma"/>
            <family val="2"/>
          </rPr>
          <t>Adib Janna:</t>
        </r>
        <r>
          <rPr>
            <sz val="9"/>
            <color indexed="81"/>
            <rFont val="Tahoma"/>
            <family val="2"/>
          </rPr>
          <t xml:space="preserve">
Afectar el cumplimiento de las metas y objetivos de la dependencia?</t>
        </r>
      </text>
    </comment>
    <comment ref="Y3" authorId="0" shapeId="0" xr:uid="{00000000-0006-0000-1000-00000A000000}">
      <text>
        <r>
          <rPr>
            <b/>
            <sz val="9"/>
            <color indexed="81"/>
            <rFont val="Tahoma"/>
            <family val="2"/>
          </rPr>
          <t>Adib Janna:</t>
        </r>
        <r>
          <rPr>
            <sz val="9"/>
            <color indexed="81"/>
            <rFont val="Tahoma"/>
            <family val="2"/>
          </rPr>
          <t xml:space="preserve">
Afectar el cumplimiento de Misión de la entidad?</t>
        </r>
      </text>
    </comment>
    <comment ref="Z3" authorId="0" shapeId="0" xr:uid="{00000000-0006-0000-1000-00000B000000}">
      <text>
        <r>
          <rPr>
            <b/>
            <sz val="9"/>
            <color indexed="81"/>
            <rFont val="Tahoma"/>
            <family val="2"/>
          </rPr>
          <t>Adib Janna:</t>
        </r>
        <r>
          <rPr>
            <sz val="9"/>
            <color indexed="81"/>
            <rFont val="Tahoma"/>
            <family val="2"/>
          </rPr>
          <t xml:space="preserve">
Afectar el cumplimiento de la misión del sector al que pertenece la entidad?</t>
        </r>
      </text>
    </comment>
    <comment ref="AA3" authorId="0" shapeId="0" xr:uid="{00000000-0006-0000-1000-00000C000000}">
      <text>
        <r>
          <rPr>
            <b/>
            <sz val="9"/>
            <color indexed="81"/>
            <rFont val="Tahoma"/>
            <family val="2"/>
          </rPr>
          <t>Adib Janna:</t>
        </r>
        <r>
          <rPr>
            <sz val="9"/>
            <color indexed="81"/>
            <rFont val="Tahoma"/>
            <family val="2"/>
          </rPr>
          <t xml:space="preserve">
Generar pérdida de la confianza de la entidad, afectando su reputación?</t>
        </r>
      </text>
    </comment>
    <comment ref="AB3" authorId="0" shapeId="0" xr:uid="{00000000-0006-0000-1000-00000D000000}">
      <text>
        <r>
          <rPr>
            <b/>
            <sz val="9"/>
            <color indexed="81"/>
            <rFont val="Tahoma"/>
            <family val="2"/>
          </rPr>
          <t>Adib Janna:</t>
        </r>
        <r>
          <rPr>
            <sz val="9"/>
            <color indexed="81"/>
            <rFont val="Tahoma"/>
            <family val="2"/>
          </rPr>
          <t xml:space="preserve">
Generar pérdida de recursos económicos?</t>
        </r>
      </text>
    </comment>
    <comment ref="AC3" authorId="0" shapeId="0" xr:uid="{00000000-0006-0000-1000-00000E000000}">
      <text>
        <r>
          <rPr>
            <b/>
            <sz val="9"/>
            <color indexed="81"/>
            <rFont val="Tahoma"/>
            <family val="2"/>
          </rPr>
          <t>Adib Janna:</t>
        </r>
        <r>
          <rPr>
            <sz val="9"/>
            <color indexed="81"/>
            <rFont val="Tahoma"/>
            <family val="2"/>
          </rPr>
          <t xml:space="preserve">
Afectar la generación de los productos o la prestación de servicios?</t>
        </r>
      </text>
    </comment>
    <comment ref="AD3" authorId="0" shapeId="0" xr:uid="{00000000-0006-0000-1000-00000F000000}">
      <text>
        <r>
          <rPr>
            <b/>
            <sz val="9"/>
            <color indexed="81"/>
            <rFont val="Tahoma"/>
            <family val="2"/>
          </rPr>
          <t>Adib Janna:</t>
        </r>
        <r>
          <rPr>
            <sz val="9"/>
            <color indexed="81"/>
            <rFont val="Tahoma"/>
            <family val="2"/>
          </rPr>
          <t xml:space="preserve">
Dar lugar al detrimento de calidad de vida de la comunidad por la pérdida del bien, servicios o recursos públicos?</t>
        </r>
      </text>
    </comment>
    <comment ref="AE3" authorId="0" shapeId="0" xr:uid="{00000000-0006-0000-1000-000010000000}">
      <text>
        <r>
          <rPr>
            <b/>
            <sz val="9"/>
            <color indexed="81"/>
            <rFont val="Tahoma"/>
            <family val="2"/>
          </rPr>
          <t>Adib Janna:</t>
        </r>
        <r>
          <rPr>
            <sz val="9"/>
            <color indexed="81"/>
            <rFont val="Tahoma"/>
            <family val="2"/>
          </rPr>
          <t xml:space="preserve">
Generar pérdida de información de la ciudad?</t>
        </r>
      </text>
    </comment>
    <comment ref="AF3" authorId="0" shapeId="0" xr:uid="{00000000-0006-0000-1000-000011000000}">
      <text>
        <r>
          <rPr>
            <b/>
            <sz val="9"/>
            <color indexed="81"/>
            <rFont val="Tahoma"/>
            <family val="2"/>
          </rPr>
          <t>Adib Janna:</t>
        </r>
        <r>
          <rPr>
            <sz val="9"/>
            <color indexed="81"/>
            <rFont val="Tahoma"/>
            <family val="2"/>
          </rPr>
          <t xml:space="preserve">
Generar intervención de los órganos de control, de la fiscalía u otro ente?</t>
        </r>
      </text>
    </comment>
    <comment ref="AG3" authorId="0" shapeId="0" xr:uid="{00000000-0006-0000-1000-000012000000}">
      <text>
        <r>
          <rPr>
            <b/>
            <sz val="9"/>
            <color indexed="81"/>
            <rFont val="Tahoma"/>
            <family val="2"/>
          </rPr>
          <t>Adib Janna:</t>
        </r>
        <r>
          <rPr>
            <sz val="9"/>
            <color indexed="81"/>
            <rFont val="Tahoma"/>
            <family val="2"/>
          </rPr>
          <t xml:space="preserve">
Dar lugar a procesos sancionatorios?</t>
        </r>
      </text>
    </comment>
    <comment ref="AH3" authorId="0" shapeId="0" xr:uid="{00000000-0006-0000-1000-000013000000}">
      <text>
        <r>
          <rPr>
            <b/>
            <sz val="9"/>
            <color indexed="81"/>
            <rFont val="Tahoma"/>
            <family val="2"/>
          </rPr>
          <t>Adib Janna:</t>
        </r>
        <r>
          <rPr>
            <sz val="9"/>
            <color indexed="81"/>
            <rFont val="Tahoma"/>
            <family val="2"/>
          </rPr>
          <t xml:space="preserve">
Dar lugar a procesos disciplinarios?</t>
        </r>
      </text>
    </comment>
    <comment ref="AI3" authorId="0" shapeId="0" xr:uid="{00000000-0006-0000-1000-000014000000}">
      <text>
        <r>
          <rPr>
            <b/>
            <sz val="9"/>
            <color indexed="81"/>
            <rFont val="Tahoma"/>
            <family val="2"/>
          </rPr>
          <t>Adib Janna:</t>
        </r>
        <r>
          <rPr>
            <sz val="9"/>
            <color indexed="81"/>
            <rFont val="Tahoma"/>
            <family val="2"/>
          </rPr>
          <t xml:space="preserve">
Dar lugar a procesos fiscales?</t>
        </r>
      </text>
    </comment>
    <comment ref="AJ3" authorId="0" shapeId="0" xr:uid="{00000000-0006-0000-1000-000015000000}">
      <text>
        <r>
          <rPr>
            <b/>
            <sz val="9"/>
            <color indexed="81"/>
            <rFont val="Tahoma"/>
            <family val="2"/>
          </rPr>
          <t>Adib Janna:</t>
        </r>
        <r>
          <rPr>
            <sz val="9"/>
            <color indexed="81"/>
            <rFont val="Tahoma"/>
            <family val="2"/>
          </rPr>
          <t xml:space="preserve">
Dar lugar a procesos penales?</t>
        </r>
      </text>
    </comment>
    <comment ref="AK3" authorId="0" shapeId="0" xr:uid="{00000000-0006-0000-1000-000016000000}">
      <text>
        <r>
          <rPr>
            <b/>
            <sz val="9"/>
            <color indexed="81"/>
            <rFont val="Tahoma"/>
            <family val="2"/>
          </rPr>
          <t>Adib Janna:</t>
        </r>
        <r>
          <rPr>
            <sz val="9"/>
            <color indexed="81"/>
            <rFont val="Tahoma"/>
            <family val="2"/>
          </rPr>
          <t xml:space="preserve">
Generar pérdida de credibilidad del sector?</t>
        </r>
      </text>
    </comment>
    <comment ref="AL3" authorId="0" shapeId="0" xr:uid="{00000000-0006-0000-1000-000017000000}">
      <text>
        <r>
          <rPr>
            <b/>
            <sz val="9"/>
            <color indexed="81"/>
            <rFont val="Tahoma"/>
            <family val="2"/>
          </rPr>
          <t>Adib Janna:</t>
        </r>
        <r>
          <rPr>
            <sz val="9"/>
            <color indexed="81"/>
            <rFont val="Tahoma"/>
            <family val="2"/>
          </rPr>
          <t xml:space="preserve">
Ocasionar lesiones físicas o pérdida de vidas humanas?</t>
        </r>
      </text>
    </comment>
    <comment ref="AM3" authorId="0" shapeId="0" xr:uid="{00000000-0006-0000-1000-000018000000}">
      <text>
        <r>
          <rPr>
            <b/>
            <sz val="9"/>
            <color indexed="81"/>
            <rFont val="Tahoma"/>
            <family val="2"/>
          </rPr>
          <t>Adib Janna:</t>
        </r>
        <r>
          <rPr>
            <sz val="9"/>
            <color indexed="81"/>
            <rFont val="Tahoma"/>
            <family val="2"/>
          </rPr>
          <t xml:space="preserve">
Afectar la imagen regional?</t>
        </r>
      </text>
    </comment>
    <comment ref="AN3" authorId="0" shapeId="0" xr:uid="{00000000-0006-0000-1000-000019000000}">
      <text>
        <r>
          <rPr>
            <b/>
            <sz val="9"/>
            <color indexed="81"/>
            <rFont val="Tahoma"/>
            <family val="2"/>
          </rPr>
          <t>Adib Janna:</t>
        </r>
        <r>
          <rPr>
            <sz val="9"/>
            <color indexed="81"/>
            <rFont val="Tahoma"/>
            <family val="2"/>
          </rPr>
          <t xml:space="preserve">
Afectar la imagen nacional?</t>
        </r>
      </text>
    </comment>
    <comment ref="AO3" authorId="0" shapeId="0" xr:uid="{00000000-0006-0000-1000-00001A000000}">
      <text>
        <r>
          <rPr>
            <b/>
            <sz val="9"/>
            <color indexed="81"/>
            <rFont val="Tahoma"/>
            <family val="2"/>
          </rPr>
          <t>Adib Janna:</t>
        </r>
        <r>
          <rPr>
            <sz val="9"/>
            <color indexed="81"/>
            <rFont val="Tahoma"/>
            <family val="2"/>
          </rPr>
          <t xml:space="preserve">
Generar daño ambiental?</t>
        </r>
      </text>
    </comment>
  </commentList>
</comments>
</file>

<file path=xl/sharedStrings.xml><?xml version="1.0" encoding="utf-8"?>
<sst xmlns="http://schemas.openxmlformats.org/spreadsheetml/2006/main" count="2299" uniqueCount="1182">
  <si>
    <t>GOBERNACIÓN DE BOLÍVAR</t>
  </si>
  <si>
    <t>EVIDENCIAS RIESGOS DE CORRUPCIÓN - DIRECCIÓN DE CONTRATACIÓN</t>
  </si>
  <si>
    <t>PROCESO</t>
  </si>
  <si>
    <t>ÍTEM</t>
  </si>
  <si>
    <t>RIESGO</t>
  </si>
  <si>
    <t>ACTIVIDAD DE CONTROL</t>
  </si>
  <si>
    <t>SOPORTES</t>
  </si>
  <si>
    <t xml:space="preserve">TIEMPO </t>
  </si>
  <si>
    <t xml:space="preserve">RESPONSABLE </t>
  </si>
  <si>
    <t>MATERIALIZO          SI / NO</t>
  </si>
  <si>
    <t>PORCENTAJE DE AVANCE DE LAS ACTIVIDADES</t>
  </si>
  <si>
    <t>CONTRATACIÓN</t>
  </si>
  <si>
    <t>Manipulación de estudios previos, pliegos de condiciones, respuestas a observaciones, evaluación de propuestas, adendas y acto administrativo de adjudicación por terceros interesados en el futuro proceso de contratación..</t>
  </si>
  <si>
    <t>Realizar acompañamiento jurídico en las etapas de los procesos contractuales de conformidad a las solicitudes elevadas por las diferentes dependencias de la entidad</t>
  </si>
  <si>
    <r>
      <t xml:space="preserve">Teniendo en cuenta que unas de las posibles causas de este riesgo es deficiencias en la estructuración del plan de adquisiciones, es menester precisar que la Estructuración del Plan Anual de Adquisiciones, es establecida de manera conjunta entre la Secretaría de Planeación y la Dirección Administrativa de Apoyo Logístico. De acuerdo con lo establecido en el Decreto 075 de 2018 “por medio del cual se actualiza el Manuel de Contratación de la Gobernación de Bolívar  en su artículo 15.2 el cual esboza lo siguiente:
Elaboración del Plan Anual de Adquisiciones: En virtud a lo contemplado por el Título Primero, Capítulo 1, Sección 1, Sub-sección 4 en los artículos comprendidos entre el 2.2.1.1.1.4.tal 2.2.1.1.1.4.4 del Decreto 1082 de 2015, el Departamento de Bolívar, con el liderazgo de la Secretaría de Planeación y el apoyo de la Secretaría Jurídica; con el concurso y participación de las demás Secretarías y Dependencias responsables de los procesos contractuales en el Departamento de Bolívar, deben elaborar un Plan Anual de Adquisiciones, el cual debe contener la lista de bienes, obras y servicios que se pretenden adquirir durante el año respectivo.
La intervención realizada desde la Dirección de Contratación se determina con las modificaciones al Plan Anual de Adquisiciones.
Ahora bien, con referencia a este ítem “realizar acompañamiento jurídico en las etapas de los procesos contractuales de conformidad a las solicitudes elevadas por las diferentes dependencias de la entidad “
A continuación, se relacionan los archivos documentales que sustentan este ítem:
</t>
    </r>
    <r>
      <rPr>
        <b/>
        <sz val="11"/>
        <color theme="1"/>
        <rFont val="Calibri"/>
        <family val="2"/>
        <scheme val="minor"/>
      </rPr>
      <t xml:space="preserve">CORREOS
</t>
    </r>
    <r>
      <rPr>
        <sz val="11"/>
        <color theme="1"/>
        <rFont val="Calibri"/>
        <family val="2"/>
        <scheme val="minor"/>
      </rPr>
      <t xml:space="preserve">-Correo electrónico de revisión de estudio previo de proceso que tiene por objeto CONTRATAR LA PRESTACIÓN DE SERVICIOS PARA LA REALIZACIÓN DE JORNADAS EXTERNAS DE ATENCIÓN, ESTERILIZACIÓN Y VACUNACIÓN EN EL ÁREA DE INFLUENCIA DEL CBA “EL GUARDIÁN”, EN EL MARCO DEL PROYECTO DENOMINADO “IMPLEMENTACIÓN DEL SISTEMA DE MONITOREO AMBIENTAL PARA DISMINUIR EL ESTADO DE VULNERABILIDAD DE ANIMALES EN ABANDONO A TRAVÉS DEL CENTRO DE BIENESTAR ANIMAL “EL GUARDIÁN” EN MUNICIPIOS PRIORIZADOS–
VIGENCIA 2024, DEPARTAMENTO DE BOLÍVAR”
-Correo electrónico de revisión de estudio previo de proceso ciencia datos 2024 
-Correo electrónico revisión de estudios previos Secretaría de Educación 
-Correo electrónico de revisión de estudio previo de Plan Regional de Competitividad 
</t>
    </r>
    <r>
      <rPr>
        <b/>
        <sz val="11"/>
        <color theme="1"/>
        <rFont val="Calibri"/>
        <family val="2"/>
        <scheme val="minor"/>
      </rPr>
      <t>OFICIOS</t>
    </r>
    <r>
      <rPr>
        <sz val="11"/>
        <color theme="1"/>
        <rFont val="Calibri"/>
        <family val="2"/>
        <scheme val="minor"/>
      </rPr>
      <t xml:space="preserve">
-GOBOL-24-006609 - MODIFICACIONES PAA 2024
</t>
    </r>
    <r>
      <rPr>
        <b/>
        <sz val="11"/>
        <color theme="1"/>
        <rFont val="Calibri"/>
        <family val="2"/>
        <scheme val="minor"/>
      </rPr>
      <t>ACTAS</t>
    </r>
    <r>
      <rPr>
        <sz val="11"/>
        <color theme="1"/>
        <rFont val="Calibri"/>
        <family val="2"/>
        <scheme val="minor"/>
      </rPr>
      <t xml:space="preserve">
- ACTA PRIMER COMITÉ DE CONTRATACIÓN – 29 de enero de 2024
- ACTA SEGUNDO COMITÉ DE CONTRATACIÓN – 17 de abril de 2024</t>
    </r>
  </si>
  <si>
    <t xml:space="preserve">Trimestral </t>
  </si>
  <si>
    <t>DIRECTOR DE CONTRATACIÓN</t>
  </si>
  <si>
    <t>NO</t>
  </si>
  <si>
    <t xml:space="preserve">Semestral </t>
  </si>
  <si>
    <t>Asesoría o recomendación que direccionen indebidamente el proceso de selección a un proponente en específico</t>
  </si>
  <si>
    <t>Enviar información constantemente con relación a las leyes, reglamentos, guias y aspectos que funjan como herramientas de actualización en materia contractual</t>
  </si>
  <si>
    <r>
      <t xml:space="preserve">Referente a este punto se anexa la siguiente evidencia:
</t>
    </r>
    <r>
      <rPr>
        <b/>
        <sz val="11"/>
        <color theme="1"/>
        <rFont val="Calibri"/>
        <family val="2"/>
        <scheme val="minor"/>
      </rPr>
      <t>ACTAS</t>
    </r>
    <r>
      <rPr>
        <sz val="11"/>
        <color theme="1"/>
        <rFont val="Calibri"/>
        <family val="2"/>
        <scheme val="minor"/>
      </rPr>
      <t xml:space="preserve">
- ACTA PRIMER COMITÉ DE CONTRATACIÓN – 29 de enero de 2024
- ACTA SEGUNDO COMITÉ DE CONTRATACIÓN – 17 de abril de 2024
</t>
    </r>
    <r>
      <rPr>
        <b/>
        <sz val="11"/>
        <color theme="1"/>
        <rFont val="Calibri"/>
        <family val="2"/>
        <scheme val="minor"/>
      </rPr>
      <t>CIRCULAR</t>
    </r>
    <r>
      <rPr>
        <sz val="11"/>
        <color theme="1"/>
        <rFont val="Calibri"/>
        <family val="2"/>
        <scheme val="minor"/>
      </rPr>
      <t xml:space="preserve">
- CIRCULAR JUN.5/ 2024 RECORDATORIO - implementación del Sistema APPUI
</t>
    </r>
    <r>
      <rPr>
        <b/>
        <sz val="11"/>
        <color theme="1"/>
        <rFont val="Calibri"/>
        <family val="2"/>
        <scheme val="minor"/>
      </rPr>
      <t>OFICIOS</t>
    </r>
    <r>
      <rPr>
        <sz val="11"/>
        <color theme="1"/>
        <rFont val="Calibri"/>
        <family val="2"/>
        <scheme val="minor"/>
      </rPr>
      <t xml:space="preserve">
- GOBOL-24-004052 Remisión CIRCULAR EXTERNA No. 0002-2024 CGR</t>
    </r>
  </si>
  <si>
    <t>Trimestral</t>
  </si>
  <si>
    <r>
      <rPr>
        <b/>
        <sz val="11"/>
        <color theme="1"/>
        <rFont val="Calibri"/>
        <family val="2"/>
        <scheme val="minor"/>
      </rPr>
      <t xml:space="preserve"> ACTAS</t>
    </r>
    <r>
      <rPr>
        <sz val="11"/>
        <color theme="1"/>
        <rFont val="Calibri"/>
        <family val="2"/>
        <scheme val="minor"/>
      </rPr>
      <t xml:space="preserve">
-Secretaria de Movilidad: acta de Mesa de trabajo para lineamientos en la estructuración de procesos de contratación SAMC-SMOV-002-2024 y SAMC-MOV-001-2024
-Secretaría General: acta de Mesa de trabajo para verificación de informe preliminar y final de evaluación del proceso CM-001-2024
-Oficina Gestión de Riesgo y Desastres: acta de Mesa de trabajo para la revisión de la solicitud de prórroga de las ÓRDENES DE SERVICIOS No. OGRD-CP336-P083-001-2023 y OGRD-CP336-P083-001-2023</t>
    </r>
  </si>
  <si>
    <t>100%, EL PRIMER SEMESTRE SE CUMPLIO CON LAS MESAS DE TRABAJO, QUEDAN PENDIENTE MESAS DE TRABAJO PARA EL SEGUNDO SEMESTRE</t>
  </si>
  <si>
    <t>Propuestas de dádivas y beneficios particulares a los funcionarios y/o asesores que realicen el acompañamiento con el fin de beneficiar  a un oferente</t>
  </si>
  <si>
    <t>Verificación de las propuestas las cuales deben cumplir con el lleno de los requisitos exigidos en los estudios previos.</t>
  </si>
  <si>
    <r>
      <t xml:space="preserve">A continuación, se adjuntan las evidencias correspondientes a este numeral: 
</t>
    </r>
    <r>
      <rPr>
        <b/>
        <sz val="11"/>
        <color theme="1"/>
        <rFont val="Calibri"/>
        <family val="2"/>
        <scheme val="minor"/>
      </rPr>
      <t>ACTAS</t>
    </r>
    <r>
      <rPr>
        <sz val="11"/>
        <color theme="1"/>
        <rFont val="Calibri"/>
        <family val="2"/>
        <scheme val="minor"/>
      </rPr>
      <t xml:space="preserve">
-Secretaria de Movilidad: acta de Mesa de trabajo para lineamientos en la estructuración de procesos de contratación SAMC-SMOV-002-2024 y SAMC-MOV-001-2024
-Secretaría General: acta de Mesa de trabajo para verificación de informe preliminar y final de evaluación del proceso CM-001-2024
-Oficina Gestión de Riesgo y Desastres: acta de Mesa de trabajo para la revisión de la solicitud de prórroga de las ÓRDENES DE SERVICIOS No. OGRD-CP336-P083-001-2023 y OGRD-CP336-P083-001-2023</t>
    </r>
  </si>
  <si>
    <t xml:space="preserve">Anual </t>
  </si>
  <si>
    <t>AL año  se han realizado mesas de trabajo, sin embargo quedan pendiente unas mesas que estan programadas antes que finalice el año 2024</t>
  </si>
  <si>
    <t>Sensibilizacion del cumplimiento de funciones.   -  Capacitaciones en temas relacionados con cultura de la legalidad y transparencia en la administracion-  sanciones ejemplarizantes.</t>
  </si>
  <si>
    <t xml:space="preserve"> -  GOBOL-24-023742 - Solicitud Información contractual vigencia 2023 y 1er trimestre 2024
- GOBOL-24-033685 - TRASLADO GOBOL-24-033182 – ACTUALIZACIÓN DE INFORMACIÓN RELACIONADA CON LA POLÍTICA DE TRANSPARENCIA Y ACCESO A LA INFORMACIÓN PÚBLICA DE LA GOBERNACIÓN DE BOLÍVAR - SOLICITUD DE INFORMACIÓN CONTRACTUAL CORTE JUN.30 2024 </t>
  </si>
  <si>
    <t xml:space="preserve">se realizazon en el primer semestre, estan programadas capacitaciones para el segundo semestre </t>
  </si>
  <si>
    <t>MAPA RIESGOS DE CORRUPCIÓN VIGENCIA 2024
Secretaría Jurìdica</t>
  </si>
  <si>
    <t>Procesos</t>
  </si>
  <si>
    <t>SUBPROCESO</t>
  </si>
  <si>
    <t>Riesgo</t>
  </si>
  <si>
    <t xml:space="preserve">Clasificación </t>
  </si>
  <si>
    <t>Causas</t>
  </si>
  <si>
    <t>Probabilidad</t>
  </si>
  <si>
    <t>impacto</t>
  </si>
  <si>
    <t>Riesgo Residual</t>
  </si>
  <si>
    <t>Opción Manejo</t>
  </si>
  <si>
    <t xml:space="preserve">Actividad de Control </t>
  </si>
  <si>
    <t xml:space="preserve">Soporte </t>
  </si>
  <si>
    <t>Responsable</t>
  </si>
  <si>
    <t xml:space="preserve">Tiempo </t>
  </si>
  <si>
    <t>Indicador</t>
  </si>
  <si>
    <t>% de avance</t>
  </si>
  <si>
    <t>actividades realizadas</t>
  </si>
  <si>
    <t>Direccion de Conceptos, Actos Administrativos y Personería Jurídica.</t>
  </si>
  <si>
    <t xml:space="preserve">ISNPECCION Y VIGILANCIA DE ESAL </t>
  </si>
  <si>
    <t>Posibilidad de recibir dádivas o beneficios a nombre propio  o de terceros, con el fin de encubrir las  irreguaridades detectadas sobre funcionamiento de las ESAL, por quienes atienden las diligencias  de inspección documetnal  y visitas, dentro del proceso de inspección y vigilancia.</t>
  </si>
  <si>
    <t>Amiguismo, favorecimiento, soborno, trafico de influencia</t>
  </si>
  <si>
    <t>Posible</t>
  </si>
  <si>
    <t>Moderado</t>
  </si>
  <si>
    <t>Disminuir</t>
  </si>
  <si>
    <t xml:space="preserve">Realizar verificación de los informes y las actuaciones que se desprendan de la actuación de manera permanente por parte de los responsables de cada proceso en las inspecciones realizadas a las ESAL. </t>
  </si>
  <si>
    <t>Evidencias de reuniones, actas e informe de visitas, de las inspecciones documentales diligenciado y oficios de requerimientos  por el Grupo de Inspección, Vigilancia y Control.</t>
  </si>
  <si>
    <t>Director de Conceptos, Actos Administrativos y Personería Jurídica.</t>
  </si>
  <si>
    <t>Mensual</t>
  </si>
  <si>
    <t>Controles VS Informes</t>
  </si>
  <si>
    <t xml:space="preserve">RESPUESTA A DERECHOS DE PETICION Y CONCEPTOS JURIDICOS  </t>
  </si>
  <si>
    <t>Incumplimiento en los términos de atención de peticiones, consultas y conceptos generales para beneficio propio a de particulares.</t>
  </si>
  <si>
    <t>Falta de cuidado o diligencia necesaria en las respuestas a las peticiones, consultas y conceptos por fuera del término legal.</t>
  </si>
  <si>
    <t>Catastrófico</t>
  </si>
  <si>
    <t>Realizar seguimiento y llevar control de las peticiones, consultas,  conceptos   entregados para estudio de los abogados de la Dirección de Conceptos, Actos Administrativos y Personería Jurídica.</t>
  </si>
  <si>
    <t>Planilla de evidencias.</t>
  </si>
  <si>
    <t xml:space="preserve">PERSONERIA JURIDICA  ENTIDADES EDUCATIVAS Y DEPORTIVAS </t>
  </si>
  <si>
    <t xml:space="preserve">Expedir resoluciones de reconocimiento de personeria , reforma de Estatutos e Inscripcion de Dignatarios sin el lleno de los requisitos Legales, para beneficio de particulares
</t>
  </si>
  <si>
    <t xml:space="preserve">Manejo inadecuado de la información por el no acatamiento de las normas que rigen la materia.  Amigismo de los funcionarios o contratista encargados de la revisión.  Presion de terceros para la obtencion del tramite. </t>
  </si>
  <si>
    <t xml:space="preserve">Verificación rigurosa  de la documentacion  allegada  por las Instituciones educativas y deportivas por parte del profesional universitario, Profesional especializado y Directora  de Conceptos y Actos Adminsitrativos </t>
  </si>
  <si>
    <t xml:space="preserve"> Fichas tecnicas en donde se lleva el tramite realizado por cada una de las Instituciones educativas y deportivas </t>
  </si>
  <si>
    <t>Controles VS Base de Datos</t>
  </si>
  <si>
    <t>,,,</t>
  </si>
  <si>
    <t>MAPA DE RIESGOS DE CORRUPCIÓN JURIDICA BOLIVAR
Secretaría Jurídica</t>
  </si>
  <si>
    <t xml:space="preserve">N </t>
  </si>
  <si>
    <t xml:space="preserve">Clasificacion </t>
  </si>
  <si>
    <t>Impacto</t>
  </si>
  <si>
    <t>Alto</t>
  </si>
  <si>
    <t>Director de Contratación</t>
  </si>
  <si>
    <t>anual</t>
  </si>
  <si>
    <t>Controles vs Informes</t>
  </si>
  <si>
    <t>Semestral</t>
  </si>
  <si>
    <t>Falta de claridad, ambigüedad o inconsistencia en la documentación de soporte de la necesidad.</t>
  </si>
  <si>
    <t>Falta de conocimiento de los profesionales de las diferentes dependencias frente al tema contractual</t>
  </si>
  <si>
    <t>Mayor</t>
  </si>
  <si>
    <t>Anual</t>
  </si>
  <si>
    <t>Asesoría encaminada a direccionar los pliegos de condiciones hechos a la
medida de un oferente en particular.</t>
  </si>
  <si>
    <t xml:space="preserve">4 Mesas de Trabajo </t>
  </si>
  <si>
    <t xml:space="preserve">Oficios de sensibilización sobre la responsabilidad y claridad de los requisitos que deben establecerse en el pliego de condiciones. </t>
  </si>
  <si>
    <t>SEMESTRAL</t>
  </si>
  <si>
    <t>NA</t>
  </si>
  <si>
    <t xml:space="preserve">Se cito a  Tercer comité de Contratación GOBOL-24-066772 con vigencia 2024. </t>
  </si>
  <si>
    <t xml:space="preserve">Anexo 1 En este período se realizaron actividades de requerimientos a entidades que se encuentran desactualizadas y que han solicitado certificados de Inspección y vigilancia.                                 Igualmente se dió inicio a actuaciones administrativas para verificar supuetas irregularidades de los miembros de junta directiva de entidades, que han sido denunciadas por personas que hacen parte de la entidad. </t>
  </si>
  <si>
    <t>Anexo 2 Se realizan seguimientos y se llevan control de las peticiones, consultas y conceptos entregados para estudio de los abogados. Se anexa planilla de evidencias.</t>
  </si>
  <si>
    <t xml:space="preserve"> Anexo 3  Para este riesgo se lleva un registros de hojas de control donde se puede visualizar el seguimiento del trámite realizado y los requerimientos enviados a cada una de las entidades desde el momento en que entregan la documentacion hasta la expedición de la resolución que otorga personeria Juridica,reforma de Dignatarios o estatutos . Se anexa evidencia </t>
  </si>
  <si>
    <t>MAPA RIESGOS DE CORRUPCIÓN VIGENCIA ACTOS ADMINISTRATIVOS 2024
Secretaría Jurìdica</t>
  </si>
  <si>
    <t>MAPA RIESGOS DE CORRUPCIÓN VIGENCIA DEFENZA JUDICIAL  2024
Secretaría Jurìdica</t>
  </si>
  <si>
    <t xml:space="preserve">Defenza Judicial </t>
  </si>
  <si>
    <t>Defensa inadecuada en los procesos contra la entidad.</t>
  </si>
  <si>
    <t xml:space="preserve">Vencimiento de términos para presentar contestaciones o  interponer recursos. </t>
  </si>
  <si>
    <t>Presentación o contestación de acciones judiciales sin las evidencias y/o pruebas necesarias.</t>
  </si>
  <si>
    <t>Procesos judiciales y administrativos en contra de la entidad territorial, carentes de representación judicial.</t>
  </si>
  <si>
    <t>Omisión de los términos perentorios.</t>
  </si>
  <si>
    <t xml:space="preserve">Falta de información documental y/o de los antecedentes administrativos para atender las acciones judiciales. </t>
  </si>
  <si>
    <r>
      <t>No contar con asesores legales con contrato vigente para defender  a la Gobernación de Bolivar.</t>
    </r>
    <r>
      <rPr>
        <b/>
        <sz val="8"/>
        <color theme="1"/>
        <rFont val="Verdana"/>
        <family val="2"/>
      </rPr>
      <t xml:space="preserve"> </t>
    </r>
  </si>
  <si>
    <t>POSIBLE</t>
  </si>
  <si>
    <t>MAYOR</t>
  </si>
  <si>
    <t>ZONA RIESGO EXTREMA</t>
  </si>
  <si>
    <t>EVITAR EL RIESGO</t>
  </si>
  <si>
    <t>MODERADO</t>
  </si>
  <si>
    <t>ZONA RIESGO ALTA</t>
  </si>
  <si>
    <t>Seguimiento a las actuaciones de los apoderados del Departamento y rediseño de presentación de informes que garanticen la entrega de información sobre la defensa dentro de los términos legales.</t>
  </si>
  <si>
    <t>Gestionar ante la Dirección de Función Pública la oportuna vinculación de los defensores del departamento dentro del calendario judicial.</t>
  </si>
  <si>
    <t xml:space="preserve">Director de Defenza Judicial </t>
  </si>
  <si>
    <t>CUANDO SE REQUIERA</t>
  </si>
  <si>
    <t xml:space="preserve">Contratos </t>
  </si>
  <si>
    <t>REQUERIMIENTO DE INFORMES A LOS APODERADOS</t>
  </si>
  <si>
    <t>Oficio</t>
  </si>
  <si>
    <t xml:space="preserve">MAPA RIESGOS DE CORRUPCIÓN (11)  SECRETARIA GENERAL  BOLIVAR  </t>
  </si>
  <si>
    <t>Avance Semestre I</t>
  </si>
  <si>
    <t>Avance tercer cuatrimestre 2024</t>
  </si>
  <si>
    <t xml:space="preserve">Observaciones </t>
  </si>
  <si>
    <t>SECRETARIA GENERAL</t>
  </si>
  <si>
    <t>DIRECCION DE ATENCIÓN AL CIUDADANO Y GESTIÓN DOCUMENTAL.</t>
  </si>
  <si>
    <t>Atención al Ciudadano</t>
  </si>
  <si>
    <t>Indebido direccionamiento de la correspondencia allegada por los medios contemplados para la recepción de PQRSD.</t>
  </si>
  <si>
    <t>Riesgo de Corrupción</t>
  </si>
  <si>
    <t xml:space="preserve">Intensión de dilatar los proceos en la antención oportuna de PQRSD. (Vencimiento de términos).
</t>
  </si>
  <si>
    <t xml:space="preserve">Reducir </t>
  </si>
  <si>
    <t xml:space="preserve">Implementación de revisión de planillas para identificar si el documento llego al destinatario correspondiente. </t>
  </si>
  <si>
    <t xml:space="preserve">Dirección de Atención al Ciudadano y Gestión Documental </t>
  </si>
  <si>
    <t>Nº de correspondencia consignadas en planillas recibidas / Nº de correspondencias recibidas por los medios adecuados x 100.</t>
  </si>
  <si>
    <t xml:space="preserve">Incumplimiento del manual de PQRSD.
</t>
  </si>
  <si>
    <t>N° de capacitaciones realizadas. / N° de capacitaciones programadas x 100.</t>
  </si>
  <si>
    <t>Debilidad en los controles existentes que deriven en el ocultamiento de información.</t>
  </si>
  <si>
    <t>Monitoreo y actualización de los controles existentes que deriven en el ocultamiento de información.</t>
  </si>
  <si>
    <t>N/A</t>
  </si>
  <si>
    <t>Perdida de solicitudes y/o PQRSD recibidas por los medios contemplados para la recepción de estas.</t>
  </si>
  <si>
    <t>Incumplimiento del Protocolo para la atención y manejo de los canales virtuales de atención al ciudadano de la Gobernación de Bolívar.</t>
  </si>
  <si>
    <t>Socialización y envió del protocolo para la atención y manejo de los canales virtuales de atención al ciudadano de la Gobernación de Bolívar, a los funcionarios de la Oficina de Atención al Ciudadano.</t>
  </si>
  <si>
    <t>Gestión documental</t>
  </si>
  <si>
    <t>Reducir</t>
  </si>
  <si>
    <t>Implementación de las Tablas de Retención Documental / TRD.              Implementación del Formato Unico de Inventario Documental (FUID) y Formatos de Prestamo de documentos.</t>
  </si>
  <si>
    <t>Actas de transferencia y/o eliminación documental y formatos dilingenciados.</t>
  </si>
  <si>
    <t xml:space="preserve">MAPA DE RIESGOS DE CORRUPCIÓN  (5) HACIENDA BOLIVAR </t>
  </si>
  <si>
    <t>Evidencia</t>
  </si>
  <si>
    <t>Secretaría de Hacienda</t>
  </si>
  <si>
    <t>Modificacion de los tiempos de respuestas de PQR´S, para lograr un beneficio personal o de terceros.</t>
  </si>
  <si>
    <t>Racionalizacion de los tramites , publicidad de los mismos.</t>
  </si>
  <si>
    <t>Reporte de PQR´s</t>
  </si>
  <si>
    <t>Secretario de Hacienda</t>
  </si>
  <si>
    <t>Primer Trimestre</t>
  </si>
  <si>
    <t>ANEXO_1</t>
  </si>
  <si>
    <t>Improbable</t>
  </si>
  <si>
    <t xml:space="preserve">Secretario de Hacienda -Director Financiero de  Ingresos </t>
  </si>
  <si>
    <r>
      <t xml:space="preserve">Efectividad: Informe de los procesos de Fiscalizacion; </t>
    </r>
    <r>
      <rPr>
        <u/>
        <sz val="11"/>
        <color rgb="FF000000"/>
        <rFont val="Calibri"/>
        <family val="2"/>
        <scheme val="minor"/>
      </rPr>
      <t xml:space="preserve">RESPUESTA = </t>
    </r>
    <r>
      <rPr>
        <b/>
        <u/>
        <sz val="11"/>
        <color rgb="FF000000"/>
        <rFont val="Calibri"/>
        <family val="2"/>
        <scheme val="minor"/>
      </rPr>
      <t>INFORME DE FISCALIZACIÓN</t>
    </r>
  </si>
  <si>
    <t>ANEXO_2</t>
  </si>
  <si>
    <t>Detrimento por la prescripción de la acción de cobro beneficiando a los contribuyentes morosos.</t>
  </si>
  <si>
    <t>Rara Vez</t>
  </si>
  <si>
    <t>Secretario de Hacienda -Jefe Oficina de cobro Coactivo</t>
  </si>
  <si>
    <t>ANEXO_3</t>
  </si>
  <si>
    <t>Intereses personales economicos o politicos del funcionario; Intereses personales economicos o politicos a favor de terceros; desconocimiento de las normas relativas al proceso.</t>
  </si>
  <si>
    <t>Hallazgos</t>
  </si>
  <si>
    <t>Secretaria de Hacienda</t>
  </si>
  <si>
    <t>Demora en el trámite de revisión y elaboración de la resolución de Pensión de los funcionarios con el fin de exigir Dádivas u ofrendas.</t>
  </si>
  <si>
    <t>Secretaria de Hacienda - Direccion del Territorial del fondo de Pesiones</t>
  </si>
  <si>
    <t>ANEXO_5</t>
  </si>
  <si>
    <t>Despacho Hacienda</t>
  </si>
  <si>
    <t>Ingresos</t>
  </si>
  <si>
    <t>Cobro Coactivo</t>
  </si>
  <si>
    <t>Fondo de Pensiones</t>
  </si>
  <si>
    <t xml:space="preserve">MAPA DE RIESGOS DE CORRUPCIÓN </t>
  </si>
  <si>
    <t>Actividades ejecutadas</t>
  </si>
  <si>
    <t>FECHA DE PRÓXIMO MONITOREO</t>
  </si>
  <si>
    <t>PRÓXIMO MONITOREO</t>
  </si>
  <si>
    <t>PAZ VICTIMAS Y RECONCILIACIÓN,3</t>
  </si>
  <si>
    <t>Participación</t>
  </si>
  <si>
    <t>Posibilidad de favorecer al contratista para no cumplir con calidad  la logistica del funcionamiento de las mesas de Participación.</t>
  </si>
  <si>
    <t>Tráfico de influencias, clientelismo, alianzas políticas.</t>
  </si>
  <si>
    <t>Probable</t>
  </si>
  <si>
    <t>Menor</t>
  </si>
  <si>
    <t xml:space="preserve">Publicar los documentos contractuales  en el portal SECOP, cumpliendo los términos que contempla la ley, con el fin de garantizar transparencia en el proceso contractual. </t>
  </si>
  <si>
    <t>Constancias de publicación de proyectos en el portal SECOP.</t>
  </si>
  <si>
    <t>SECRETARIO DE PAZ VICTIMAS Y RECONCILIACIÓN</t>
  </si>
  <si>
    <t>Cada vez que se preste el servicio</t>
  </si>
  <si>
    <t xml:space="preserve"># de procesos contractuales / # de constancias de publicación </t>
  </si>
  <si>
    <t>https://bolivargovco-my.sharepoint.com/:f:/g/personal/lmorenop_bolivar_gov_co/Ehz9kkW2R75FhTjv-fRN_hMBufX7bNik8noJesLwHuGW9Q?e=CgRMpd</t>
  </si>
  <si>
    <t>Reparación Integral</t>
  </si>
  <si>
    <t>No tener acceso o tenerlo de manera desactualizada al sistema de información  VIVANTO, trafico de influencias, amiguismo, amenazas, concusión.</t>
  </si>
  <si>
    <t xml:space="preserve">Rara vez </t>
  </si>
  <si>
    <t xml:space="preserve">Mayor </t>
  </si>
  <si>
    <t>Asignar usuario y clave para el acceso al sistema de información VIVANTO en cada una de las secretarías de despacho que ejecuten proyectos con población víctima.</t>
  </si>
  <si>
    <t>Formulario de solicitud de acceso a la plataforma VIVANTO suscrito por cada secretario de despacho.</t>
  </si>
  <si>
    <t>Anuales</t>
  </si>
  <si>
    <t xml:space="preserve">N° de total solicitudes/ N° total de dependencias de la Gobernación de Bolívar, que ejecutan programas sociales. </t>
  </si>
  <si>
    <t>https://bolivargovco-my.sharepoint.com/:b:/g/personal/lmorenop_bolivar_gov_co/Efgo9tDuLwdOrNgjGRZlSVUBuWrwQVMHDM52SVQL9_rx-g?e=adHjOz</t>
  </si>
  <si>
    <t>Atención y Asistencia</t>
  </si>
  <si>
    <t xml:space="preserve">Manipular el proceso de contratación con el fin de favorecer a una determinada persona natural o jurídica.  </t>
  </si>
  <si>
    <t>Se realizaron 4 procesos contractuales</t>
  </si>
  <si>
    <t>https://bolivargovco-my.sharepoint.com/:f:/g/personal/lmorenop_bolivar_gov_co/Ehz9kkW2R75FhTjv-fRN_hMBufX7bNik8noJesLwHuGW9Q?e=plf6Dq</t>
  </si>
  <si>
    <t>MAPA RIESGOS DE CORRUPCIÓN  SECRETARÍA DE SERVICIOS PÚBLICOS</t>
  </si>
  <si>
    <t>REPORTE TERCER CUATRIENIO SEPTIEMBRE - DICIEMBRE DE 2024</t>
  </si>
  <si>
    <t>Secretaría de Servicios Públicos</t>
  </si>
  <si>
    <t>CATASTRÓFICO</t>
  </si>
  <si>
    <t>Extremo</t>
  </si>
  <si>
    <t>Reducir el riesgo</t>
  </si>
  <si>
    <t>Secretaría de Hábitat</t>
  </si>
  <si>
    <t>Cada 4 meses</t>
  </si>
  <si>
    <t>https://bolivargovco-my.sharepoint.com/:f:/g/personal/jvalle_bolivar_gov_co/EoAfcXo1Bn9AlchfLpSCiU4Brb7M4JtG3_jERM0IIzqmRw?e=dImtM9</t>
  </si>
  <si>
    <t>https://community.secop.gov.co/Public/Tendering/OpportunityDetail/Index?noticeUID=CO1.NTC.6187571&amp;isFromPublicArea=True&amp;isModal=False</t>
  </si>
  <si>
    <t>https://community.secop.gov.co/Public/Tendering/OpportunityDetail/Index?noticeUID=CO1.NTC.6201403&amp;isFromPublicArea=True&amp;isModal=False</t>
  </si>
  <si>
    <t>https://community.secop.gov.co/Public/Tendering/OpportunityDetail/Index?noticeUID=CO1.NTC.6187676&amp;isFromPublicArea=True&amp;isModal=False</t>
  </si>
  <si>
    <t>No.</t>
  </si>
  <si>
    <t xml:space="preserve">  Riesgo</t>
  </si>
  <si>
    <t xml:space="preserve">Posible </t>
  </si>
  <si>
    <t xml:space="preserve">Reducción   </t>
  </si>
  <si>
    <t xml:space="preserve">Proceso precontractual ajustado a los preceptos legales que regulan la materia.         </t>
  </si>
  <si>
    <t xml:space="preserve">Construcción,  Supervisión  e  Interventoria </t>
  </si>
  <si>
    <t>Planeación de Obras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</si>
  <si>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</si>
  <si>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 xml:space="preserve">Corrupción </t>
  </si>
  <si>
    <t>Falta de control (Intereses económicos y políticos)</t>
  </si>
  <si>
    <t>Catastrofico</t>
  </si>
  <si>
    <t>Evitar el Riesgo o Reducir</t>
  </si>
  <si>
    <t>Anual  (12 Meses) con rendición de seguimiento cada   Cuatro   (4)   Meses</t>
  </si>
  <si>
    <t>Negligencia</t>
  </si>
  <si>
    <t xml:space="preserve">Documentos elaborados por procesos  contractuales, Obras ejecutadas, Contratos liquidados. Informes - Actas de Seguimiento,  Resoluciones, publicados en  en el  SECOP, y en la pág. Web de la Gobernación de Bolívar. -                         Personal Convocado a Capacitación. Correo Electrónico Institucional   </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</si>
  <si>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</si>
  <si>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</si>
  <si>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</si>
  <si>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Posibilidad de recibir dadivas o dinero en benerficio de terceros o personal para la adjudicación de contratos.</t>
  </si>
  <si>
    <t>Sensibilizacion, socializacion entre dependencias de planeacion, infraestructura, juridica y hacienda entre otras.</t>
  </si>
  <si>
    <t xml:space="preserve">Secretario de Infraestructura, Directores, Profesionales especializados y Profesionales designados                </t>
  </si>
  <si>
    <t>Beneficio propio</t>
  </si>
  <si>
    <t>Posibilidad de recibir dadivas o dinero en benerficio de terceros o personal para la suscripcion, ejecución y liquidación del contrato.</t>
  </si>
  <si>
    <t xml:space="preserve">Secretario de Infraestructura, Directores, Supervisores de obras y profesionales asignados             </t>
  </si>
  <si>
    <t xml:space="preserve">Mayor tiempo de ejecución de obras y/o mayor valor para el beneficio de particulares y/o perjuicio de la administracion publica. </t>
  </si>
  <si>
    <t xml:space="preserve">Secretaria de Infraestructura. Directores. Supervisores de obras y profesionales asignados </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</si>
  <si>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</si>
  <si>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Circulares, directrices y normatividad especiales para el caso.</t>
  </si>
  <si>
    <r>
      <t xml:space="preserve">100%  </t>
    </r>
    <r>
      <rPr>
        <b/>
        <sz val="14"/>
        <color theme="1"/>
        <rFont val="Arial"/>
        <family val="2"/>
      </rPr>
      <t>Enero a Diciembre 2024</t>
    </r>
  </si>
  <si>
    <t xml:space="preserve"> </t>
  </si>
  <si>
    <t xml:space="preserve">MAPA RIESGOS DE CORRUPCIÓN (4) MOVILIDAD  BOLIVAR   </t>
  </si>
  <si>
    <t>N°</t>
  </si>
  <si>
    <t xml:space="preserve">Riesgo </t>
  </si>
  <si>
    <t>Clasificacion</t>
  </si>
  <si>
    <t xml:space="preserve">Responsables </t>
  </si>
  <si>
    <t>Sedes operativas</t>
  </si>
  <si>
    <t>probable</t>
  </si>
  <si>
    <t>mayor</t>
  </si>
  <si>
    <t xml:space="preserve">                                                                    Revisión de los planes de seguridad vial  y las diferentes acciones encaminada s a la seguridad vial, por parte del Secretarío de Movilidad.</t>
  </si>
  <si>
    <t>https://1drv.ms/b/s!AvRwJANmxkqXjCDncZUXDGpBE2un?e=tMCA9H</t>
  </si>
  <si>
    <t>Planeación de movilidad y seguridad vial</t>
  </si>
  <si>
    <t xml:space="preserve">1. Establecer metodo (s) de control y seguimiento para todos los procesos que integran la entidad.
</t>
  </si>
  <si>
    <t xml:space="preserve">Secretario de Movilidad  </t>
  </si>
  <si>
    <t>Numero de informes presentados / Numero de informes  evaluados.</t>
  </si>
  <si>
    <t>posible</t>
  </si>
  <si>
    <t xml:space="preserve">Informes de supervision </t>
  </si>
  <si>
    <t>Secretaria de Movilidad  - 
Director de Seguridad Vial -Director Sedes Operativas</t>
  </si>
  <si>
    <t>moderado</t>
  </si>
  <si>
    <t>Secretaria de Movilidad  -
 Director de Planeacion y Seguridad Vial -Director Sedes Operativas</t>
  </si>
  <si>
    <t>Secretaria de Movilidad  - Director de Planeación y Seguridad Vial
Director de Sedes Operativas -</t>
  </si>
  <si>
    <t>secretaria de minas y energias</t>
  </si>
  <si>
    <t>Lentitud en el tramite de respuesta de  los oficios que llegan  al despacho.</t>
  </si>
  <si>
    <t>Capacitar a los funcionarios y contratistas en el manejo del Sistema de Información y Gestión para la Gobernabilidad Democrática -SIGOB, u otros canales de respuesta.</t>
  </si>
  <si>
    <t>SECRETARIA DE MINAS Y ENERGIAS</t>
  </si>
  <si>
    <t>TRIMESTRAL</t>
  </si>
  <si>
    <t># de personal capacitado/# personalde la depencia*100</t>
  </si>
  <si>
    <r>
      <t xml:space="preserve">38/45*100= </t>
    </r>
    <r>
      <rPr>
        <sz val="11"/>
        <color rgb="FFFF0000"/>
        <rFont val="Calibri"/>
        <family val="2"/>
        <scheme val="minor"/>
      </rPr>
      <t>84,44</t>
    </r>
  </si>
  <si>
    <t>https://bolivargovco-my.sharepoint.com/:f:/g/personal/secminasyenergia_bolivar_gov_co/Evy7zTUPfBZGgRAOzGCXsb0BJsV5iTgxvpsPrA4lBCDWgw?e=Fb1EXb</t>
  </si>
  <si>
    <t xml:space="preserve">Parte del equipo de contratista le falta claridad  en la ruta de accion para los procesos que se adelantan en la secretaria. </t>
  </si>
  <si>
    <t>Falta de formación por parte de la secretaria al personal en una ruta clara del debido proceso de los proyectos que alli se formulan, presentan, ejecutan y supervisan.</t>
  </si>
  <si>
    <r>
      <t>40/45*100=</t>
    </r>
    <r>
      <rPr>
        <sz val="11"/>
        <color rgb="FFFF0000"/>
        <rFont val="Calibri"/>
        <family val="2"/>
        <scheme val="minor"/>
      </rPr>
      <t xml:space="preserve"> 88,88</t>
    </r>
  </si>
  <si>
    <t>https://bolivargovco-my.sharepoint.com/:f:/g/personal/secminasyenergia_bolivar_gov_co/EuapISlZr8VGhdnUl7TJemMBSsDxr-YiuzUKyl-D3j2Yfw?e=C9rNuP</t>
  </si>
  <si>
    <t>Demora en dar respuesta a los requerimientos que hacen las otras dependencias.</t>
  </si>
  <si>
    <t>Falta socializacion en las peticiones que realizan otras dependencias.</t>
  </si>
  <si>
    <t xml:space="preserve">Establecer responsables que determinen al funcionario mas idoneo para darle respuesta a las peticiones que lleguen a la dependencia. . </t>
  </si>
  <si>
    <t>#  de peticion respondidos/#  de peteciones entrantes*100</t>
  </si>
  <si>
    <r>
      <t>4/6*100=</t>
    </r>
    <r>
      <rPr>
        <sz val="11"/>
        <color rgb="FFFF0000"/>
        <rFont val="Calibri"/>
        <family val="2"/>
        <scheme val="minor"/>
      </rPr>
      <t xml:space="preserve"> 66,6</t>
    </r>
  </si>
  <si>
    <t>https://bolivargovco-my.sharepoint.com/:f:/g/personal/secminasyenergia_bolivar_gov_co/EuhfbU4kuAZHt2JmwzjlGgkBbFlHHX6sdtbQrAowKSAF8w?e=2Ie3WW</t>
  </si>
  <si>
    <t>El equipo de personal contratista al no estar informados de las actividades, no pueden dar informacion al publico de las actividades realizadas.</t>
  </si>
  <si>
    <t>Falta mas socializacion interna de los eventos o actividades realizados por la dependencia.</t>
  </si>
  <si>
    <t>Mediante reuniones programadas en la plataforma TEAMS las cuales quedan guardadas.</t>
  </si>
  <si>
    <t># de reuniones realizadas/# de reuniones programadas*100</t>
  </si>
  <si>
    <r>
      <t>6/6*100=</t>
    </r>
    <r>
      <rPr>
        <sz val="11"/>
        <color rgb="FFFF0000"/>
        <rFont val="Calibri"/>
        <family val="2"/>
        <scheme val="minor"/>
      </rPr>
      <t>100</t>
    </r>
  </si>
  <si>
    <t>https://bolivargovco-my.sharepoint.com/:f:/g/personal/secminasyenergia_bolivar_gov_co/El0bhSFXT2ZDl14-z140xIUBNEiJ3KwZW2huUTmgRbm3tQ?e=ZLgKBG</t>
  </si>
  <si>
    <t>Retrazos o malos entendidos a la hora de recepcionar y/o entregar la informacion.</t>
  </si>
  <si>
    <t>Los funcionarios utilizan los correos personales en lugar de los institucionales.</t>
  </si>
  <si>
    <t>Mediante directriz impartida por el secretario de despacho, a traves del sistema de mensajeria gobol.</t>
  </si>
  <si>
    <t># de correspondencia saliente/# correspondencia entrante*100</t>
  </si>
  <si>
    <r>
      <t xml:space="preserve">297/422*100= </t>
    </r>
    <r>
      <rPr>
        <sz val="11"/>
        <color rgb="FFFF0000"/>
        <rFont val="Calibri"/>
        <family val="2"/>
        <scheme val="minor"/>
      </rPr>
      <t>70,37</t>
    </r>
  </si>
  <si>
    <t>https://bolivargovco-my.sharepoint.com/:f:/g/personal/secminasyenergia_bolivar_gov_co/EhbVAZgukJxOmHbM09PXqXUBMrUDRhFD7IqMRO9JJGFxrw?e=VDy58x</t>
  </si>
  <si>
    <t>Los procesos y procedimientos pueden tomar otras direcciones.</t>
  </si>
  <si>
    <t>alto</t>
  </si>
  <si>
    <t>reducir</t>
  </si>
  <si>
    <t>La secretaria ejecutiva y las asesoras juridicas se reunen para determinar el tiempo de respuesta y la asignacion semanal y se deja constacia mediante acta.</t>
  </si>
  <si>
    <t># de actas y reuniones realizadas/# actas y reuniones programadas*100</t>
  </si>
  <si>
    <r>
      <t xml:space="preserve">3/3*100= </t>
    </r>
    <r>
      <rPr>
        <sz val="11"/>
        <color rgb="FFFF0000"/>
        <rFont val="Calibri"/>
        <family val="2"/>
        <scheme val="minor"/>
      </rPr>
      <t>100</t>
    </r>
  </si>
  <si>
    <t>https://bolivargovco-my.sharepoint.com/:f:/g/personal/secminasyenergia_bolivar_gov_co/EiSi3EocSxZCgRqcOk0YNr0B167TnTRytwrq1qOyVbG_Ng?e=L2TB98</t>
  </si>
  <si>
    <t># de carpetas digitalizadas</t>
  </si>
  <si>
    <t>48 carpetas digitalizadas</t>
  </si>
  <si>
    <t>https://bolivargovco-my.sharepoint.com/:f:/g/personal/secminasyenergia_bolivar_gov_co/EgaEynGEJhZNvjVnip92_wcBslVpTgph58NnDAGnRzkm3w?e=Z0GUar</t>
  </si>
  <si>
    <t>El personal no se encuentra 100% capacitado en las siguientes plataformas:                                                                   *MGA                                                                    *SUIFF                                                                                                                                                                     *GESPROY3,0</t>
  </si>
  <si>
    <t>ALTO</t>
  </si>
  <si>
    <t>Formar un equipo líder con profesionales de apoyo para la formulación de proyectos.</t>
  </si>
  <si>
    <t>DIRECCION DE ENERGIAS RENOVABLES</t>
  </si>
  <si>
    <r>
      <t>6/8*100=</t>
    </r>
    <r>
      <rPr>
        <sz val="11"/>
        <color theme="9" tint="-0.249977111117893"/>
        <rFont val="Calibri"/>
        <family val="2"/>
        <scheme val="minor"/>
      </rPr>
      <t xml:space="preserve">75 </t>
    </r>
    <r>
      <rPr>
        <sz val="11"/>
        <color theme="1"/>
        <rFont val="Calibri"/>
        <family val="2"/>
        <scheme val="minor"/>
      </rPr>
      <t xml:space="preserve">                                        3/2*100= </t>
    </r>
    <r>
      <rPr>
        <sz val="11"/>
        <color theme="9" tint="-0.249977111117893"/>
        <rFont val="Calibri"/>
        <family val="2"/>
        <scheme val="minor"/>
      </rPr>
      <t xml:space="preserve">66,6 </t>
    </r>
    <r>
      <rPr>
        <sz val="11"/>
        <color theme="1"/>
        <rFont val="Calibri"/>
        <family val="2"/>
        <scheme val="minor"/>
      </rPr>
      <t xml:space="preserve">                                                          </t>
    </r>
    <r>
      <rPr>
        <sz val="11"/>
        <color theme="9" tint="-0.249977111117893"/>
        <rFont val="Calibri"/>
        <family val="2"/>
        <scheme val="minor"/>
      </rPr>
      <t xml:space="preserve">   0                                                         </t>
    </r>
    <r>
      <rPr>
        <sz val="11"/>
        <color rgb="FFFF0000"/>
        <rFont val="Calibri"/>
        <family val="2"/>
        <scheme val="minor"/>
      </rPr>
      <t xml:space="preserve">   97.2</t>
    </r>
  </si>
  <si>
    <t>https://bolivargovco-my.sharepoint.com/:f:/g/personal/secminasyenergia_bolivar_gov_co/ElKsY-Y1tC1HoH4qJ1XBE84Bpc-3YQXFQnOldWocw84FJA?e=Zam8Z3</t>
  </si>
  <si>
    <t xml:space="preserve">Necesidad de mas  articulación y compromiso por parte del equipo de trabajo de energías renovables para el seguimiento oportuno a todos los programas y proyectos en las administraciones municipales del departamento. </t>
  </si>
  <si>
    <t>La secretaria no cuenta con un programa de capacitación dentro del proceso de las energías renovables.</t>
  </si>
  <si>
    <t>Realizar capaciones e inducciones a todo el personal vinculado en el área de energías renovables.</t>
  </si>
  <si>
    <t>ANEXO_9</t>
  </si>
  <si>
    <t>valor total del  % de avance</t>
  </si>
  <si>
    <t>AVANCE</t>
  </si>
  <si>
    <t>ACTIVIDADES REALIZADAS</t>
  </si>
  <si>
    <t>MEDICION DIC 2024</t>
  </si>
  <si>
    <t>OBSERVACIONES</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</si>
  <si>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</si>
  <si>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</si>
  <si>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</si>
  <si>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</si>
  <si>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</si>
  <si>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</si>
  <si>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</si>
  <si>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</si>
  <si>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</si>
  <si>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</si>
  <si>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</si>
  <si>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</si>
  <si>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Corrupción</t>
  </si>
  <si>
    <t>Casi Seguro</t>
  </si>
  <si>
    <t>Director Administrativo de Planta - Funcionario Responsable de la Novedad</t>
  </si>
  <si>
    <t>Numero de Novedades ingresadas / Numero novedades Radicadas</t>
  </si>
  <si>
    <r>
      <rPr>
        <b/>
        <sz val="10"/>
        <color indexed="8"/>
        <rFont val="Verdana"/>
        <family val="2"/>
      </rPr>
      <t>Actividad 1</t>
    </r>
    <r>
      <rPr>
        <sz val="10"/>
        <color indexed="8"/>
        <rFont val="Verdana"/>
        <family val="2"/>
      </rPr>
      <t xml:space="preserve">: Verificar los documentos recibidos para ingresar las novedades de embargos  </t>
    </r>
    <r>
      <rPr>
        <b/>
        <sz val="10"/>
        <color indexed="8"/>
        <rFont val="Verdana"/>
        <family val="2"/>
      </rPr>
      <t>Actividad 2:</t>
    </r>
    <r>
      <rPr>
        <sz val="10"/>
        <color indexed="8"/>
        <rFont val="Verdana"/>
        <family val="2"/>
      </rPr>
      <t xml:space="preserve"> Realizar un control en el ingreso de novedades denominadas "</t>
    </r>
    <r>
      <rPr>
        <b/>
        <i/>
        <sz val="10"/>
        <color indexed="8"/>
        <rFont val="Verdana"/>
        <family val="2"/>
      </rPr>
      <t>Dejados de Paga</t>
    </r>
    <r>
      <rPr>
        <i/>
        <sz val="10"/>
        <color indexed="8"/>
        <rFont val="Verdana"/>
        <family val="2"/>
      </rPr>
      <t>r",</t>
    </r>
    <r>
      <rPr>
        <sz val="10"/>
        <color indexed="8"/>
        <rFont val="Verdana"/>
        <family val="2"/>
      </rPr>
      <t xml:space="preserve"> se ingresan al sistema Humano, previamente autorizadas por el Director Administrativo de Planta de Establecimientos Educativos. </t>
    </r>
    <r>
      <rPr>
        <b/>
        <sz val="10"/>
        <color indexed="8"/>
        <rFont val="Verdana"/>
        <family val="2"/>
      </rPr>
      <t xml:space="preserve">Actividad 3: </t>
    </r>
    <r>
      <rPr>
        <sz val="10"/>
        <color indexed="8"/>
        <rFont val="Verdana"/>
        <family val="2"/>
      </rPr>
      <t>Elaborar la resolucion de vacaciones con la autorizacion jefe inmediato y soporte de certificacion de no disfrute de vaciones evidenciadas en el sistema humano.</t>
    </r>
  </si>
  <si>
    <t>Liquidación irregular de las prestaciones sociales parciales y/o definitivas, con el fin de favorecer a un funcionario.</t>
  </si>
  <si>
    <t>Revision de soportes radicados en la solicitud y verificacion de la Informacion ingresada en el sistema HUMANO.</t>
  </si>
  <si>
    <t>Resolución o acto administrativos de reconocimiento de la prestación y soportes.</t>
  </si>
  <si>
    <r>
      <rPr>
        <b/>
        <sz val="10"/>
        <color indexed="8"/>
        <rFont val="Verdana"/>
        <family val="2"/>
      </rPr>
      <t xml:space="preserve">Actividad 1: </t>
    </r>
    <r>
      <rPr>
        <sz val="10"/>
        <color indexed="8"/>
        <rFont val="Verdana"/>
        <family val="2"/>
      </rPr>
      <t xml:space="preserve">Verificación de la  legalidad y cumplimiento del total de los requisitos  para tramite de  recocimiento y pago de cesantias parciales y/o definitivas. </t>
    </r>
    <r>
      <rPr>
        <b/>
        <sz val="10"/>
        <color indexed="8"/>
        <rFont val="Verdana"/>
        <family val="2"/>
      </rPr>
      <t>Actividad 2:</t>
    </r>
    <r>
      <rPr>
        <sz val="10"/>
        <color indexed="8"/>
        <rFont val="Verdana"/>
        <family val="2"/>
      </rPr>
      <t xml:space="preserve"> Elaborar resolucion o acto administrativo de reconocimiento de la prestación.</t>
    </r>
  </si>
  <si>
    <t>Ingreso irregular de las novedades de Horas Extras, con el fin de favorecer a un funcionario.</t>
  </si>
  <si>
    <t>Ingresar la novedad sin el debido soporte y revisión por parte del funcionario responsable.</t>
  </si>
  <si>
    <t>Revision en el momento de ingresar la novedad de Horas Extras registrada en el archivo de   recibido por parte de la Direccion de Calidad y notificar a los responsables de la informacion, en caso de detectar inconsistencias.</t>
  </si>
  <si>
    <t>Archivo de reporte de novedades de Horas Extras con el detalle de cargue de la información.</t>
  </si>
  <si>
    <r>
      <rPr>
        <b/>
        <sz val="10"/>
        <color indexed="8"/>
        <rFont val="Verdana"/>
        <family val="2"/>
      </rPr>
      <t>Actividad 1</t>
    </r>
    <r>
      <rPr>
        <sz val="10"/>
        <color indexed="8"/>
        <rFont val="Verdana"/>
        <family val="2"/>
      </rPr>
      <t>: Realizar el cargue del archivo de la novedad de horas extras.</t>
    </r>
  </si>
  <si>
    <t>Se siguen presentando errores en la presentación de novedades pero no es claro que sea un riesgo de corrupción o de gestión.</t>
  </si>
  <si>
    <t>Realizar procedimientos de carrera docente (Ascenso, reubicacion o mejoramiento salarial), sin el cumplinmiento de los requisitos por norma.</t>
  </si>
  <si>
    <t>Falta de ética en los  funcionarios encargados del ingreso de la información en el Sistema de Información.</t>
  </si>
  <si>
    <t>Formato lista de chequeo de tramite.</t>
  </si>
  <si>
    <t>Director Adminitrativo de Planta</t>
  </si>
  <si>
    <t>Cuatrimestral</t>
  </si>
  <si>
    <t xml:space="preserve"># formatos diligenciadosde  / # solicitudes realizadas </t>
  </si>
  <si>
    <t>No hay reporte de materialización del riesgo, se reduce calificación del mismo.  No hay disponibilidad de los soportes establecidos.</t>
  </si>
  <si>
    <t>Permanente</t>
  </si>
  <si>
    <t>Escaso control  en el proceso de traslados.</t>
  </si>
  <si>
    <t>Casi seguro</t>
  </si>
  <si>
    <t>Evitar</t>
  </si>
  <si>
    <t>1. Verificación de Requisitos de traslado.</t>
  </si>
  <si>
    <t>Director Administrativo de Planta</t>
  </si>
  <si>
    <t>Publicación - difusión por todos los medios web institucionales de los requisitos de cada tramite y su costo.</t>
  </si>
  <si>
    <t xml:space="preserve">1. Publicación de tramites en la pagina web de la Gobernación de Bolívar.
</t>
  </si>
  <si>
    <t>Director Administrativo de Planta - Coordinador del Grupo</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</si>
  <si>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</si>
  <si>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</si>
  <si>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</si>
  <si>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</si>
  <si>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</si>
  <si>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1) Actividad 1: Se anexan como soportes Revisión y/o reunión de asistencia técnica realizada a responsable de formulacón de proyectos de inversión.</t>
  </si>
  <si>
    <t xml:space="preserve">Existe un control compartido de la verificación de requisitos con secretaria de planeación.  </t>
  </si>
  <si>
    <t>Modrerado</t>
  </si>
  <si>
    <t xml:space="preserve">Capacitar al personal en herramientas y criterios técnicos de formulación de proyectos.
</t>
  </si>
  <si>
    <t xml:space="preserve">Certificaciones expedidas.
                                                 </t>
  </si>
  <si>
    <t>1) Actividad 1: Se anexan como soportes las  Certificaciones de los proyectos aprobados e inscritos en la Secretaría de Planeación Departamental, al igual que los  respectivos ajustes realizados.</t>
  </si>
  <si>
    <t>Documento finalizado</t>
  </si>
  <si>
    <t>Director Administrativo y Financiero</t>
  </si>
  <si>
    <t>Se procesaron un 95%  de las peticiones con oportunidad en los tiempos de respuestas internas y externas de documentos por el correo institucional y SIGOB.</t>
  </si>
  <si>
    <t>No hay reporte de materialización del riesgo, se reduce calificación del mismo.  No existe disponibilidad del soporte establecido.</t>
  </si>
  <si>
    <t>Se revisan los expedientes con los soportes entregados por las dependencias, se relacionan en la base de datos y en el FUID, se gestiona su validacion documental para su archivo.</t>
  </si>
  <si>
    <t>Manipular u omitir información radicada para direccionar mal u ocultar la correspondencia para evitar la toma de decisiones, para  beneficio propio y/o de terceros y el vencimiento de terminos.</t>
  </si>
  <si>
    <t>Establecer una planilla de documentos mal direccionados para establecer control y estadisticas.</t>
  </si>
  <si>
    <t>Director Administrativo y Financiero - Coordinadora del Grupo</t>
  </si>
  <si>
    <t>Diariamente</t>
  </si>
  <si>
    <t>Recibir dadivas o beneficios por parte de los entes, que se les hace seguimiento de los Fondo de Servicios Educativos.</t>
  </si>
  <si>
    <t xml:space="preserve">Bajo </t>
  </si>
  <si>
    <t>Actas de segumiento</t>
  </si>
  <si>
    <t xml:space="preserve">Director Administrativo y Financiero - Coordinador de FSE </t>
  </si>
  <si>
    <t>Revisión en el EDUSAC, 1 TRIM. 2024(CON CORTE 14 DE MAYO-2024)</t>
  </si>
  <si>
    <t>Rara vez</t>
  </si>
  <si>
    <t>Estudios y documentos previos</t>
  </si>
  <si>
    <t>Grupo de Contratos</t>
  </si>
  <si>
    <t>tercer trimestre/Anualidad</t>
  </si>
  <si>
    <t>Los procesos contractuales tiene doble revisión en  SED y jurídica central o secretaría general.</t>
  </si>
  <si>
    <t>Omitir la presetación de los informes de tutela con el ánimo de favorecer las pretensiones del accionante.</t>
  </si>
  <si>
    <t>Jefe de Oficina Asesora Jurídica</t>
  </si>
  <si>
    <t xml:space="preserve">Se realiza una actualizacion diaria de la matriz de seguimiento a las tutelas presentadas en contra de la Secretaria de Educacion Departamental de Bolivar </t>
  </si>
  <si>
    <t>Es más probable que sea un reiesgo de gestión.</t>
  </si>
  <si>
    <t>Mensualmente</t>
  </si>
  <si>
    <t>Adulteración de la información reportada en las bases de datos oficiales con el propósito de beneficiar a terceros.</t>
  </si>
  <si>
    <t>Realizar una auditoria en sitio por  año  al proceso de matricula,  con seguimiento a los tres meses de realizada la auditoria.</t>
  </si>
  <si>
    <t>Director de Cobertura Educativa</t>
  </si>
  <si>
    <t>Las visitas de Auditoría se inician a partir del segundo trimestre.</t>
  </si>
  <si>
    <t>El proceso de auditoria tiene seguimiento por parte del ministerio de educación.</t>
  </si>
  <si>
    <t>Extralimitación de funciones con dolo.</t>
  </si>
  <si>
    <t>Seguimeinto trimestral</t>
  </si>
  <si>
    <t>Se realiza seguimiento de matricula a los EE del Departamento entre Enero y Abril, Igualmente, se atendieron los requerimientos de cada EE respecto a la información suministrada en SIMAT, Por último, se hace seguimiento y requerimiento de depuración de errores en la calidad de la información registrada en el SIMAT.</t>
  </si>
  <si>
    <t>Director Inspección, Vigilancia y Control</t>
  </si>
  <si>
    <t>Es necesario mejorar el documento de soporte y control del indicador.</t>
  </si>
  <si>
    <t>Verificación del cumplimiento de los requisitos minimos obligatorios que debe cumplir y seguir cumpliendo todo los solicitantes a través de Listado de chequeo.</t>
  </si>
  <si>
    <t>Semanal</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</si>
  <si>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</si>
  <si>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</si>
  <si>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</si>
  <si>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</si>
  <si>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</si>
  <si>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</si>
  <si>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</si>
  <si>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Visita institucional a los establecimientos educativos en el fortalecimiento de los procesos de gestión escolar relacionados con la resignificación del Proyecto Educativo Institucional, la formulación, ejecución y evaluación del Plan de Mejoramiento Institucional, y el fortalecimiento de la propuesta pedagógica y curricular.</t>
  </si>
  <si>
    <t>Tiene un control en el proceso presupuestal d reconocimiento de viaticos.</t>
  </si>
  <si>
    <t>Certificación de cumplimiento para los contratos y convenios Interadministrativos de la Dirección de Calidad sin debida ejecución.</t>
  </si>
  <si>
    <t>Solicitar informe trimestrales del cumplimiento de las obligaciones de los contratos y realizar matrices de seguimiento de los mismos.</t>
  </si>
  <si>
    <t>Informes de Supervisión y sistematización.</t>
  </si>
  <si>
    <t>Las actividades se realizarán en el segundo semestre de 2024.</t>
  </si>
  <si>
    <t>Ya este indicador se encuentra en el proceso de contratación de la secretaría.</t>
  </si>
  <si>
    <t xml:space="preserve">GOBERNACIÓN DE BOLÍVAR
MAPAS DE RIESGO DE CORRUPCIÓN - SECRETARÍA DE LA IGUALDAD </t>
  </si>
  <si>
    <t>Número</t>
  </si>
  <si>
    <t>Clasificación</t>
  </si>
  <si>
    <t>Riesgo Inherente</t>
  </si>
  <si>
    <t>Controles</t>
  </si>
  <si>
    <t>VALORACIÓN DE CONTROLES
(Diseño)</t>
  </si>
  <si>
    <t>Observaciones Derechos Humanos</t>
  </si>
  <si>
    <t>Observaciones Juventudes</t>
  </si>
  <si>
    <t>Observaciones Inclusión</t>
  </si>
  <si>
    <t>Resultado</t>
  </si>
  <si>
    <t>Sumatoria</t>
  </si>
  <si>
    <t>Segregación y Autoridad del Responsable</t>
  </si>
  <si>
    <t>Periodicidad</t>
  </si>
  <si>
    <t>Propósito</t>
  </si>
  <si>
    <t>Confiabilidad</t>
  </si>
  <si>
    <t>Qué pasa con las observaciones o desviaciones</t>
  </si>
  <si>
    <t>Focalización y selección de beneficiarios de los proyectos adelantados en la Secretaría de Igualdad</t>
  </si>
  <si>
    <t>Potencial materialización de situaciones para favorecer a poblaciones y/o grupos poblaciones sin el cumplimiento de los requisitos exigidos para ser acreedor o beneficiario de este.</t>
  </si>
  <si>
    <t>Intereres personales que deriven en manipulación de los procesos para favorecer a terceros a cambio de favores o para beneficios personales.</t>
  </si>
  <si>
    <t>X</t>
  </si>
  <si>
    <t>x</t>
  </si>
  <si>
    <t>Asignado</t>
  </si>
  <si>
    <t>Adecuado</t>
  </si>
  <si>
    <t>Oportuna</t>
  </si>
  <si>
    <t>Prevenir</t>
  </si>
  <si>
    <t>Confiable</t>
  </si>
  <si>
    <t>Se investigan y resuelven oportunamente</t>
  </si>
  <si>
    <t>Completa</t>
  </si>
  <si>
    <t>Secretaría de la Igualdad</t>
  </si>
  <si>
    <t>Una vez. En el tercer cuatrimestre</t>
  </si>
  <si>
    <t xml:space="preserve">Número de comités realizados </t>
  </si>
  <si>
    <t>Se presentan los informes y los resultados de la evaluación de riesgos inherentes a los procesos de competencias de la dirección de Derechos Humanos de la Secretaría de la Igualdad, y la matriz correspondiente, con el objetivo de fortalecer la transparencia.</t>
  </si>
  <si>
    <t>Todos los procesos que beneficien a la población OSIGD se han liderado desde la Dirección de Inclusión mediante convocatorias de carácter nacional y local, en las cuales dicha Dirección no tiene ninguna incidencia en cuanto a selección de beneficiarios. Así mismo, la labor de dicha Dirección es acompañar, guiar y hacer seguimiento al estado de las convocatorias.</t>
  </si>
  <si>
    <t>Potencial materialización de situaciones que conduzcan a una deficiente focalización y selección de los beneficiarios de los planes, programas y proyectos de las direcciones de la Secretaría de la Igualdad, debido a la falta de lineamientos claros para la selección y focalización.</t>
  </si>
  <si>
    <t>Una vez.  En el primer cuatrimestre</t>
  </si>
  <si>
    <t>Procesos de selección públicos para operación de proyectos y/o selección de operadores en virtud de la Ley 2056/20</t>
  </si>
  <si>
    <t xml:space="preserve">Posibilidad de recibir o solicitar cualquier dádiva o beneficio a nombre propio o de terceros para beneficiar a personas específicas o asignar operador a un proyecto. </t>
  </si>
  <si>
    <t>Recibir dádivas para manipular los procesos de selección</t>
  </si>
  <si>
    <t>Los Procesos de seleccion publica  no son de responsabilidad de esta direccion por ende  no tiene incidencia sobre la selección de contratistas o proveedores.</t>
  </si>
  <si>
    <t xml:space="preserve">Administración y cumplimiento de la Ley de Protección de Datos Personales o Ley 1581 de 2012 </t>
  </si>
  <si>
    <t>Potencial materialización de situaciones que conduzcan a la filtración de información confidencial de los datos personales de miembros de las comunidades étnicas, por parte de los funcionarios, con el fin de favorecer intereses de terceros debido al incumplimiento de los lineamientos dados por la entidad para el manejo de la información confidencial.</t>
  </si>
  <si>
    <t>Socialización de la norma de protección de datos personales.</t>
  </si>
  <si>
    <t>Listado de proyectos registrados actualizados</t>
  </si>
  <si>
    <t>Secretaria de planeación</t>
  </si>
  <si>
    <t>1 vez cada seis meses</t>
  </si>
  <si>
    <t>MAPA DE RIESGOS DE CORRUPCIÓN  (14)  SALUD BOLIVAR</t>
  </si>
  <si>
    <t>Observaciones</t>
  </si>
  <si>
    <t xml:space="preserve">INSPECCION VIGILANCIA Y CONTROL AL SISTEMA </t>
  </si>
  <si>
    <t>GESTION DE LA PRESTACION DE SERVICIOS INDIVIDUALES</t>
  </si>
  <si>
    <t>GESTION TALENTO HUMANO EN SALUD</t>
  </si>
  <si>
    <t>GESTION ADMINISTRATIVA Y FINANCIERA</t>
  </si>
  <si>
    <t>GESTION INSTITUCIONAL DE LA CALIDAD</t>
  </si>
  <si>
    <t>POLITICA DE PARTICIPACION SOCIAL EN SALUD</t>
  </si>
  <si>
    <t>GESTION PLAN DECENAL DE SALUD PUBLICA</t>
  </si>
  <si>
    <t>GESTION PLAN INTERVENCIONES COLECTIVAS</t>
  </si>
  <si>
    <t>OFICINA ASESORA DE PLANEACION INTEGRAL EN SALUD</t>
  </si>
  <si>
    <t>Filtracion indebida de  informacion, comunicacion, datos, registros y cualquier tipo de informacion documental fisica o electronica a un tercero que afecte el desarrollo adecuado de la visita de  Verificacion de Condiciones de Habilitacion.</t>
  </si>
  <si>
    <t>Oficio de Notificacion de Visita de Habilitacion fisica o electronica.
Comunicacion a la comision tecnica sobre la asignacion de la visita.</t>
  </si>
  <si>
    <t>Profesional Especializado Lider SOGC</t>
  </si>
  <si>
    <t>Coerción  o presion para modificar los resultados de las Visitas de IVC realizadas.</t>
  </si>
  <si>
    <t>Declaracion de Impedimentos por parte de los  funcionarios y profesionales de Apoyo de la direccion.
 Informe Tecnico de la visita que incluya material fotogafico y/o filmico, asi como las Acta de Apertura y cierre de vista.</t>
  </si>
  <si>
    <t xml:space="preserve">Profesional Especializado Lider de proceso </t>
  </si>
  <si>
    <t xml:space="preserve">
# de informes tecnicos validados/ #de visitas realizadas * 100%</t>
  </si>
  <si>
    <t>De las 44 visitas realizadas en este periodo, se realizó Informe Técnico de la visita en el cual se incluye todo el material fotográfico, así como las evidencias de las Acta de Apertura y cierre de vista firmadas por el Representante legal de la institución como la comisión técnica. Estos documentos reposan en los archivos de la DIVC. </t>
  </si>
  <si>
    <t>Alteracion de los actos administrativos por medio de los cuales se adelantan los Procesos Administrativos Sancionatorios.</t>
  </si>
  <si>
    <t>120 actos administrativos proyectados por el equipo jurídico en el marco de las diferentes etapas procesales correspondientes a los procesos administrativos sancionatorios cuentan con los vistos buenos del director técnico, jefe Oficina Jurídica y secretario de salud, verificando que esta actuación concuerde con los resultados plasmados en los informes técnico que hacen parte integral de expediente.</t>
  </si>
  <si>
    <t xml:space="preserve">Secretario de Salud </t>
  </si>
  <si>
    <t>cada 4 meses, tres (3) veces al año</t>
  </si>
  <si>
    <t>Facturas radicadas / informe de auditoría.</t>
  </si>
  <si>
    <t>Se realizó  auditoria en un 98% de la 652  Facturas radicadas desde Septiembre hasta Diciembre/2024,  las facturas auditadas, cuentas con sus informes respectivos y detalles de las auditorias.</t>
  </si>
  <si>
    <t>Auditar facturación sin aplicación de normatividad vigente por grupos poblaciones y/o responsable de pago.</t>
  </si>
  <si>
    <t>Evitar el riesgo</t>
  </si>
  <si>
    <t>Porcentaje de informes de auditoria con revisión y detección de errores.</t>
  </si>
  <si>
    <t>LOS INFORMES DE AUDITORIA REALIZADOS POR LOS AUDITORES DE LA DIRECCION DE ASEGURAMIENTO Y PRESTACION DE SERVICIOS, SE REALIZARON  TENIENDO EN CUENTA LA NORMATIVIDAD VIGENTE, TENIENDO EN CUENTA EL GRUPO POBLACIONAL EXTRANJEROS/PPNA.</t>
  </si>
  <si>
    <t>Secretario de Salud /Jefe de Talento humano</t>
  </si>
  <si>
    <t>Numero de liquidaciones revisadas / Numero de funcionarios que tienen      derecho*100</t>
  </si>
  <si>
    <t>Agilizar o demorar el proceso administrativo de reconocimiento de deuda a favor de una institucione prestadora de servicios de salud sobre facturas con auditorias en el proceso  prestación de servicios de salud.</t>
  </si>
  <si>
    <t>Secretario de salud /Director Técnico Gestión Administrativa y financiera en salud</t>
  </si>
  <si>
    <t xml:space="preserve">Trimestral 
</t>
  </si>
  <si>
    <t xml:space="preserve">Beneficiar a particulares y/o favorecimiento propio para cumplimiento de metas. </t>
  </si>
  <si>
    <t xml:space="preserve">Carpetas fisicas y digitales con los cinco productos minimos del MECI validados con verificacion normativa vigente por cada lider de proceso. </t>
  </si>
  <si>
    <t>Secretario de Salud/Oficina asesora de planeación en salud</t>
  </si>
  <si>
    <t>% Procesos Documentados= (Número de procesos documentados con verificación normativa/ Numero de procesos validados) *100</t>
  </si>
  <si>
    <t xml:space="preserve">Se han desarrollado mesas de trabajo para la actualización y ajustes de los documentos que integran la estructura documental de la calidad bajo el Modelo Integrado de Planeación y Gestión MIPG y norma técnica ISO9001 con los líderes operativos de los procesos de la secretaria de salud del departamento de Bolívar. A la fecha se ha logrado construir e identificar la matriz DOFA de 14 procesos y actualizar 18 caracterizaciones.  </t>
  </si>
  <si>
    <t>,</t>
  </si>
  <si>
    <t>Contratación de la formulación del Plan de Acción en salud (PIC y Procesos de Gestión de la Salud Pública) en los municipios del departamento de Bolívar con personal poco idóneo.</t>
  </si>
  <si>
    <t>Asistencia técnicas,solicitud a los incumplimientos, revisión de documentos  e informes, observaciones y planes de mejora.</t>
  </si>
  <si>
    <t>Número de asistencias técnicas/ Número de PAS formulados*100</t>
  </si>
  <si>
    <t>Número de asistencias técnicas para la implementación de los planes de accion municipales  y seguimiento a los planes de mejora de los municipios priorizados.</t>
  </si>
  <si>
    <t>Concentracion de información de determinadas actividades o procesos en una persona.</t>
  </si>
  <si>
    <t>Capacitar a ciudadanos lideres, veedores, redes de vedurias en acciones de control social.</t>
  </si>
  <si>
    <t>Actas de elección o planillas de asistencia a las capacitaciones.</t>
  </si>
  <si>
    <t xml:space="preserve"> Secretario de Salud jefe de la oficina asesora de planeación
</t>
  </si>
  <si>
    <t>Número de capacitaciones ejecutadas /Número de capacitaciones programadas*100</t>
  </si>
  <si>
    <t xml:space="preserve"> Capacitacion al personal de apoyo Ing. De Alimentos, listados de asistencia y  divulgacion a los propietarios de establecimientos. Informe de actividades realzadas.</t>
  </si>
  <si>
    <t>Secretario de salud/Director técnico de Salud Pública</t>
  </si>
  <si>
    <t>Expedicion y renovacion de licencias para la prestacionn de servicios de seguridad y salud en el trabajo a personas naturales,  juridicas y negaciones en los meses de septiembre, octubre, noviembre y diciembre del presente año, se han realizado 228 licencias de 228 solicitudes recibidad de manera virtual y fisica atravez del aplicativo web del ministrerio de salud y proteccion social.</t>
  </si>
  <si>
    <t xml:space="preserve">Secretario de salud/jefe oficina asesora de planeación integral en salud
</t>
  </si>
  <si>
    <t xml:space="preserve">Numero de proyectos formulados/ numero de proyectos ejecutados*100
</t>
  </si>
  <si>
    <t>Secretaria de Seguridad</t>
  </si>
  <si>
    <t xml:space="preserve">Dirección de Planeación de Seguridad </t>
  </si>
  <si>
    <t>Dirección de Seguridad</t>
  </si>
  <si>
    <t>Posibilidad de celebración de contratos sin cumplir los requisitos legales establecidos, con el fin de otorgar ventajas indebidas a una persona o grupo específico.</t>
  </si>
  <si>
    <t>Favorecimiento a terceros.</t>
  </si>
  <si>
    <t xml:space="preserve">Aprobación de los jefes. </t>
  </si>
  <si>
    <t xml:space="preserve">Secretaria de Seguridad </t>
  </si>
  <si>
    <t xml:space="preserve">Cuatrimestral </t>
  </si>
  <si>
    <t>No se llevaron a cabo actividades.</t>
  </si>
  <si>
    <t xml:space="preserve">No se realizaron actividades. </t>
  </si>
  <si>
    <t xml:space="preserve">Posibilidad de publicación de estadísticas erróneas de condiciones de seguridad de los municipios del departamento, que afecten las inversiones en dichos territorios. </t>
  </si>
  <si>
    <t xml:space="preserve">Favorecimiento propio y/o a terceros. </t>
  </si>
  <si>
    <t xml:space="preserve">Verificación oportuna de la información antes de la publicación y revisión periódica de las publicaciones estadísticas que informan sobre las condiciones de seguridad, que inciden en las inversiones futuras para los municipios que conforman el territorio.  </t>
  </si>
  <si>
    <t>Posibilidad de utilización indebida o retiro de los bienes muebles y equipos de oficina con intención de apropiación, para beneficios personales.</t>
  </si>
  <si>
    <t xml:space="preserve">Procesos de concientización del buen uso de los elementos de oficina. </t>
  </si>
  <si>
    <t>Actas de reunión y planillas de asistencias.</t>
  </si>
  <si>
    <t>Posibilidad de distribución indebida de bienes y recursos destinados a mejorar la seguridad del departamento, como motos, patrullas, radios, cámaras, etc. O la entrega de los mismos en mal estado o que no cumplan con los requisitos técnicos para garantizar su buen uso.</t>
  </si>
  <si>
    <t xml:space="preserve">Verificación de la calidad de los elementos entregados y de los antecedentes de las situaciones de orden publico que ameritan la adjudicación de los mismos. </t>
  </si>
  <si>
    <t>Posibilidad de daño a la reputación institucional por emitir respuestas a las PQRS sin cumplir con la normativa, jurisprudencia o fundamentos técnicos, con el fin de obtener un beneficio personal o para un tercero.</t>
  </si>
  <si>
    <t>Servidor que no tramite o tramite respuesta extemporánea al derecho de petición sin ajustarse a la normatividad, jurisprudencia y/o concepto técnico para obtener un beneficio propio o el de un tercero.</t>
  </si>
  <si>
    <t>Revisión paródica de los diferentes canales de recepción de PQRS de la Secretaria (Plataforma SIGOB, correos electrónicos institucionales). E iniciar investigaciones disciplinarias tendientes a verificar la ocurrencia de la conducta, determinar si es constitutiva de falta disciplinaria, esclarecer los motivos determinantes, las circunstancias de tiempo, modo y lugar en las que se cometió.</t>
  </si>
  <si>
    <t xml:space="preserve">Las comunicaciones mediante las cuales se da respuesta o se remiten a otras dependencias para su debida atención. </t>
  </si>
  <si>
    <t>Eficacia: (Total PQRS recibidos/ total PQRS contestados) * 100%</t>
  </si>
  <si>
    <t xml:space="preserve">Posibilidad de atención Inoportuna, extemporáneo o hacer caso omiso a las situaciones de seguridad que pongan en riesgo los habitantes de un sector. </t>
  </si>
  <si>
    <t xml:space="preserve">Falta de coordinación y/o negligencia de los servidores públicos. </t>
  </si>
  <si>
    <t xml:space="preserve">Análisis situacional periódica de las condiciones de seguridad de los  municipios del territorio. </t>
  </si>
  <si>
    <t xml:space="preserve">Posibilidad de afectación reputacional por divulgar información de la Secretaria, reservada o publica sin la debida autorización para beneficio propio de un tercero. </t>
  </si>
  <si>
    <t>Favorecimiento propio o/y a terceros.</t>
  </si>
  <si>
    <t xml:space="preserve">Socialización del Programa de Transparencia y Ética publica de la Gobernación.  </t>
  </si>
  <si>
    <t xml:space="preserve">Posibilidad de que el personal adscrito a la secretaria de seguridad que controlan el acceso a eventos masivos que pueden incurrir en el trafico de influencias.   </t>
  </si>
  <si>
    <t xml:space="preserve">Falta de integridad de los servidores públicos para beneficio propio o/y de terceros. </t>
  </si>
  <si>
    <t>Realizar revisión de contratos iniciales y posibles modificaciones que se hayan realizado por parte del personal capacitado.</t>
  </si>
  <si>
    <t>Capacitación de la importancia de verificar los contratos y anotaciones de modificaciones realizadas.</t>
  </si>
  <si>
    <t>Efectividad: Matriz de las contrataciones y modificaciones de los contratos. 100% RESPUESTA= MATRIZ DE CONTRATOS.</t>
  </si>
  <si>
    <t xml:space="preserve">Matriz que detalla la revisión de todos los contratos iniciales y sus modificaciones correspondientes. </t>
  </si>
  <si>
    <t>MAPA DE RIESGOS DE CORRUPCIÓN VIGENCIA 2024
Secretaría de Desarrollo Económico</t>
  </si>
  <si>
    <t>% de Avance</t>
  </si>
  <si>
    <t>Acciones realizadas en el cuatrimestre (Sep - Dic) 2024</t>
  </si>
  <si>
    <t>Fecha de Monitoreo</t>
  </si>
  <si>
    <t>Fecha de Próximo Monitoreo</t>
  </si>
  <si>
    <t>Ambiente y Desarrollo Sostenible</t>
  </si>
  <si>
    <t>Competitividad</t>
  </si>
  <si>
    <t>Cooperación Internacional</t>
  </si>
  <si>
    <t>Favorecimiento a Terceros en la asignacion de contratos, con pliegos de condiciones a su medida.</t>
  </si>
  <si>
    <t>Clientelismo</t>
  </si>
  <si>
    <t>Establecer pliegos de condiciones ajustados a las Leyes vigentes; y aplicarlos con criterios de objetividad.                              Revisar la autenticidad de todos los documentos presentados por el oferente.</t>
  </si>
  <si>
    <t>Secretario de Desarrollo Económico y/o Directores.</t>
  </si>
  <si>
    <t>1 año - una vigencia</t>
  </si>
  <si>
    <r>
      <rPr>
        <b/>
        <sz val="10"/>
        <color theme="1"/>
        <rFont val="Calibri"/>
        <family val="2"/>
        <scheme val="minor"/>
      </rPr>
      <t>2. Carpeta # 2 Adjudicación de Contratos (Riesgo 1 y Riesgo 2)</t>
    </r>
    <r>
      <rPr>
        <sz val="10"/>
        <color theme="1"/>
        <rFont val="Calibri"/>
        <family val="2"/>
        <scheme val="minor"/>
      </rPr>
      <t xml:space="preserve">
</t>
    </r>
    <r>
      <rPr>
        <b/>
        <sz val="10"/>
        <color theme="1"/>
        <rFont val="Calibri"/>
        <family val="2"/>
        <scheme val="minor"/>
      </rPr>
      <t xml:space="preserve">
1. CONVENIO No 058:</t>
    </r>
    <r>
      <rPr>
        <sz val="10"/>
        <color theme="1"/>
        <rFont val="Calibri"/>
        <family val="2"/>
        <scheme val="minor"/>
      </rPr>
      <t xml:space="preserve"> Aunar esfuerzos y recursos técnicos, administrativos y financieros para la actualización del Plan Regional de Competitividad del Departamento de Bolívar, como instrumento de prospectiva para el desarrollo productivo, competitivo e innovador de la región bolívar.
1. CDP (Certificado de Disponibilidad Presupuestal).
2. Estudios Previos.
3. Estudios del Sector.
4. Presentación de la Oferta.
5. Invitación ESAL.
6. C01 PCCNTR Ejecución.
</t>
    </r>
    <r>
      <rPr>
        <b/>
        <sz val="10"/>
        <color theme="1"/>
        <rFont val="Calibri"/>
        <family val="2"/>
        <scheme val="minor"/>
      </rPr>
      <t xml:space="preserve">
2. CONTRATO 2141:</t>
    </r>
    <r>
      <rPr>
        <sz val="10"/>
        <color theme="1"/>
        <rFont val="Calibri"/>
        <family val="2"/>
        <scheme val="minor"/>
      </rPr>
      <t xml:space="preserve"> Suministro de medicamentos e insumos médicos y veterinarios para la operación interna del Centro de Bienestar Animal El Guardián- Departamento De Bolívar.
1. CDP (Certificado de Disponibilidad Presupuestal).
2. Estudios Previos.
3. Estudios del Sector.
4. Invitación Publica.
5. Evaluación Oferta.
6. Aceptación Oferta.
7. Publicación Secop II.</t>
    </r>
  </si>
  <si>
    <t>Recibir dadivas a cambio de suministro de informacion a terceros para el favorecimiento en la adjudicacion de contratos.</t>
  </si>
  <si>
    <t>Alteracion de los informes de supervision y control por parte de funcionarios para el favorecimiento de terceros.</t>
  </si>
  <si>
    <t xml:space="preserve">Revision periodica del avance y/o ejecucion de la obra contratada. </t>
  </si>
  <si>
    <t>Actas de supervision y revision permanetes, con evidencias de avances y/o ejecucion de las obras o labor.                                              Informe de interventoría cuando aplique.</t>
  </si>
  <si>
    <t>(Total de informes de supervisión de contratos en ejecución presentados / Total de informes de supervisión de contratos en ejecución programados) X 100  Respuesta = 6 / 6 = 100%</t>
  </si>
  <si>
    <r>
      <t xml:space="preserve">Durante este periodo se encuentran en ejecución cuatro proyectos y seis contratos. A continuación, relacionados los soportes para cada uno de estos contratos: 
</t>
    </r>
    <r>
      <rPr>
        <b/>
        <sz val="10"/>
        <color theme="1"/>
        <rFont val="Calibri"/>
        <family val="2"/>
        <scheme val="minor"/>
      </rPr>
      <t xml:space="preserve">
*CD-PNUD-SDROT-001-2023 PIGGCT:
</t>
    </r>
    <r>
      <rPr>
        <sz val="10"/>
        <color theme="1"/>
        <rFont val="Calibri"/>
        <family val="2"/>
        <scheme val="minor"/>
      </rPr>
      <t xml:space="preserve">Documento de alistamiento actualizado del Plan Integral de Gestión de Cambio Climático Territorial de Bolívar 2024.
Cronograma ruta de trabajo de campo por fases del Plan Integral de Gestión del Cambio Climático Territorial (PIGCCT) del Departamento de Bolívar.
Metodología Talleres de Co-creación “Construyendo juntos un futuro sostenible para Bolívar” Perfil Territorial, ZODES del Departamento de Bolívar.
Informe Talleres Co-creación PIGCCT.
</t>
    </r>
    <r>
      <rPr>
        <b/>
        <sz val="10"/>
        <color theme="1"/>
        <rFont val="Calibri"/>
        <family val="2"/>
        <scheme val="minor"/>
      </rPr>
      <t>*FUNCIONAMIENTO CBA EL GUARDIAN:</t>
    </r>
    <r>
      <rPr>
        <sz val="10"/>
        <color theme="1"/>
        <rFont val="Calibri"/>
        <family val="2"/>
        <scheme val="minor"/>
      </rPr>
      <t xml:space="preserve">
Informe de atención caninos y felinos durante el periodo de abril a noviembre de 2024. Las atenciones en El Centro de Bienestar Animal El Guardian suman 4.395 y durante las jornadas externas de esterilización hemos atendido 4.053.
</t>
    </r>
    <r>
      <rPr>
        <b/>
        <sz val="10"/>
        <color theme="1"/>
        <rFont val="Calibri"/>
        <family val="2"/>
        <scheme val="minor"/>
      </rPr>
      <t>*CONTRATO 1842-2024 ESTERILIZACION:</t>
    </r>
    <r>
      <rPr>
        <sz val="10"/>
        <color theme="1"/>
        <rFont val="Calibri"/>
        <family val="2"/>
        <scheme val="minor"/>
      </rPr>
      <t xml:space="preserve">
Informe N°3 de supervisión contrato N° 1842 del 17 de junio de 2024 celebrado entre el departamento de Bolívar y la fundación para el progreso, bienestar social y desarrollo sostenible “FUNPROBIDES”, para el periodo comprendido entre el 19 de agosto de 2024 y el 18 de octubre de 2024.
Informe N°3 de ejecución de actividades contrato N° 1842 del 17 de junio de 2024, del 18 de octubre de 2024.
Informe N°4 de supervisión contrato N° 1842 del 17 de junio de 2024 celebrado entre el departamento de Bolívar y la fundación para el progreso, bienestar social y desarrollo sostenible “FUNPROBIDES”, para el periodo comprendido entre el 19 de octubre de 2024 y el 18 de noviembre de 2024.
Informe N°4 de ejecución de actividades contrato N°1842 del 17 de junio de 2024, del 18 de noviembre de 2024.
</t>
    </r>
    <r>
      <rPr>
        <b/>
        <sz val="10"/>
        <color theme="1"/>
        <rFont val="Calibri"/>
        <family val="2"/>
        <scheme val="minor"/>
      </rPr>
      <t>*FORMULACION PIGA EL GUARDIAN Y MONEDA:</t>
    </r>
    <r>
      <rPr>
        <sz val="10"/>
        <color theme="1"/>
        <rFont val="Calibri"/>
        <family val="2"/>
        <scheme val="minor"/>
      </rPr>
      <t xml:space="preserve">
A 30 de noviembre se cuenta con un avance del 73,67% correspondientes al logro del 100% de la Etapa 1. Inspección de condiciones ambientales y físicas de las sedes. 100% de la Etapa 2. Consolidación de información documental. 99.78% de la Etapa 3. Redacción de documento PIGA (2 documentos) y 50% de la Etapa 4. Modificación de resolución comité PIGA. Ya se empieza a avanzar en la planificación de la Etapa 5. Socialización y aprobación del PIGA por comité PIGA y la Etapa 6. Adopción del PIGA a través de acto administrativo.
</t>
    </r>
    <r>
      <rPr>
        <b/>
        <sz val="10"/>
        <color theme="1"/>
        <rFont val="Calibri"/>
        <family val="2"/>
        <scheme val="minor"/>
      </rPr>
      <t>*CONVENIO DE ASOCIACION N° 058 PRC: Se relaciona:</t>
    </r>
    <r>
      <rPr>
        <sz val="10"/>
        <color theme="1"/>
        <rFont val="Calibri"/>
        <family val="2"/>
        <scheme val="minor"/>
      </rPr>
      <t xml:space="preserve">
Certificado de idoneidad para la celebración de contratos de asociación con entidades privadas sin ánimo de lucro, de conformidad con el artículo 355 de la constitución nacional y el decreto no. 092 de 2017.
Convenio de asociación N° 058 entre el departamento de Bolívar y Cámara de Comercio de Cartagena.
Registro presupuestal N° 202404741.
Acta de inicio convenio de asociación N° 058 entre el departamento de Bolívar y Cámara de Comercio de Cartagena.
Soporte de Ejecución del Convenio en Secop II.
Informe de ejecución de la Cámara de Comercio de Cartagena.
Informe de supervisión convenio N° 058 entre la gobernación de Bolívar y la Cámara de Comercio de Cartagena: Este informe detalla las actividades desarrolladas en el marco del convenio, incluyendo sus fechas (de acuerdo al cronograma de actividades), estado de cumplimiento y evidencias revisadas documentadas (de acuerdo al plan operativo).
</t>
    </r>
    <r>
      <rPr>
        <b/>
        <sz val="10"/>
        <color theme="1"/>
        <rFont val="Calibri"/>
        <family val="2"/>
        <scheme val="minor"/>
      </rPr>
      <t>*CONTRATO 2141-2024 INSUMOS MEDICOS:</t>
    </r>
    <r>
      <rPr>
        <sz val="10"/>
        <color theme="1"/>
        <rFont val="Calibri"/>
        <family val="2"/>
        <scheme val="minor"/>
      </rPr>
      <t xml:space="preserve">
se adjunta acta de recibo final suscrita el 3 de diciembre de 2024 por el supervisor del contrato en este caso el director de ambiente y desarrollo sostenible y el representante legal de la corporación para concertar el desarrollo social y ambiental del caribe actuando en calidad de contratistas.
La misma indica que el contratista, aportó las garantías exigidas en el contrato, y estas a su vez fueron aprobadas por la Administración Departamental en fecha 11 de septiembre de 2024, a través de la plataforma SECOP II.
Además, que el día 03 de diciembre de 2024, se tramitó y realizó el ingreso almacén por valor total de VEINTICINCO MILLONES CIENTO NUEVE MIL CUATROCIENTOS DOCE PESOS M/CTE ($25.109.412), de acuerdo a los productos que fueron verificados y recibidos a satisfacción por parte de la entidad contratante.</t>
    </r>
  </si>
  <si>
    <r>
      <rPr>
        <b/>
        <sz val="10"/>
        <color theme="1"/>
        <rFont val="Calibri"/>
        <family val="2"/>
        <scheme val="minor"/>
      </rPr>
      <t>3. Carpeta # 3 Ejecución de Contratos (Riesgo 3)</t>
    </r>
    <r>
      <rPr>
        <sz val="10"/>
        <color theme="1"/>
        <rFont val="Calibri"/>
        <family val="2"/>
        <scheme val="minor"/>
      </rPr>
      <t xml:space="preserve">
</t>
    </r>
    <r>
      <rPr>
        <b/>
        <sz val="10"/>
        <color theme="1"/>
        <rFont val="Calibri"/>
        <family val="2"/>
        <scheme val="minor"/>
      </rPr>
      <t>1. PIGGCT:</t>
    </r>
    <r>
      <rPr>
        <sz val="10"/>
        <color theme="1"/>
        <rFont val="Calibri"/>
        <family val="2"/>
        <scheme val="minor"/>
      </rPr>
      <t xml:space="preserve">  Formulación del Plan Integral de Gestión de Cambio Climático Territorial de Bolívar – PIGCCT Bolívar.
1. Documento de Alistamiento Actualizado.
2. Cronograma Ruta de Trabajo por Fases.
3. Metodología Talleres de Co-creacion. 
4. Informe de Talleres de Co-creacion PIGCCT.
</t>
    </r>
    <r>
      <rPr>
        <b/>
        <sz val="10"/>
        <color theme="1"/>
        <rFont val="Calibri"/>
        <family val="2"/>
        <scheme val="minor"/>
      </rPr>
      <t>2. CBA EL GUARDIAN:</t>
    </r>
    <r>
      <rPr>
        <sz val="10"/>
        <color theme="1"/>
        <rFont val="Calibri"/>
        <family val="2"/>
        <scheme val="minor"/>
      </rPr>
      <t xml:space="preserve"> Implementación del sistema de monitoreo ambiental para disminuir el estado de vulnerabilidad de animales en abandono a través del centro de bienestar animal "El Guardián" en municipios priorizados-vigencia 2024, departamento de Bolívar.
1. Informe de Atención CBA El Guardian Abril a Noviembre 2024.
</t>
    </r>
    <r>
      <rPr>
        <b/>
        <sz val="10"/>
        <color theme="1"/>
        <rFont val="Calibri"/>
        <family val="2"/>
        <scheme val="minor"/>
      </rPr>
      <t>3. CONTRATO 1842:</t>
    </r>
    <r>
      <rPr>
        <sz val="10"/>
        <color theme="1"/>
        <rFont val="Calibri"/>
        <family val="2"/>
        <scheme val="minor"/>
      </rPr>
      <t xml:space="preserve"> Prestación de servicios para la realización de jornadas externas de atención, esterilización y vacunación en el área de influencia del CBA "El Guardián", en el marco del proyecto denominado "Implementación del sistema de monitoreo ambiental para disminuir el estado de vulnerabilidad de animales en abandono a través del centro de bienestar animal "El Guardián" en municipios priorizados-vigencia 2024, departamento de Bolívar”.
1. Informe de Supervisión N° 3.
2. PAGOC20240000385 N°3.
3. PAGOC20240000493 N° 4.
</t>
    </r>
    <r>
      <rPr>
        <b/>
        <sz val="10"/>
        <color theme="1"/>
        <rFont val="Calibri"/>
        <family val="2"/>
        <scheme val="minor"/>
      </rPr>
      <t xml:space="preserve">4. PIGA: </t>
    </r>
    <r>
      <rPr>
        <sz val="10"/>
        <color theme="1"/>
        <rFont val="Calibri"/>
        <family val="2"/>
        <scheme val="minor"/>
      </rPr>
      <t xml:space="preserve">Formulación del Plan Institucional de Gestión Ambiental en las sedes de la Gobernación de Bolívar, Centro de Bienestar Animal El Guardián y Casa de la moneda.
1. Informe de avance PIGA CBA El Guardian y La Moneda Octubre.
2. Informe de avance PIGA CBA El Guardian y La Moneda Noviembre. 
</t>
    </r>
    <r>
      <rPr>
        <b/>
        <sz val="10"/>
        <color theme="1"/>
        <rFont val="Calibri"/>
        <family val="2"/>
        <scheme val="minor"/>
      </rPr>
      <t>5. CONVENIO N° 058 PRC:</t>
    </r>
    <r>
      <rPr>
        <sz val="10"/>
        <color theme="1"/>
        <rFont val="Calibri"/>
        <family val="2"/>
        <scheme val="minor"/>
      </rPr>
      <t xml:space="preserve"> Aunar esfuerzos y recursos técnicos, administrativos y financieros para la actualización del Plan Regional de Competitividad del Departamento de Bolívar, como instrumento de prospectiva para el desarrollo productivo, competitivo e innovador de la región bolívar.
1. Certificado de Idoneidad Cámara de Comercio de Cartagena.
2. Registro Presupuesta Convenio Plan Regional de Competitividad 2024.
3. Acta de Inicio Convenio Plan Regional de Competitividad 2024.
4. CO1 PCCNTR 6612328 Firmado.
5. Convenio de Asociación Plan Regional de Competitividad 2024.
6. Informe Supervisión Convenio de Asociación Plan Regional de Competitividad 2024.
7. Informe de Ejecución Convenio de Asociación Plan Regional de Competitividad 2024.
</t>
    </r>
    <r>
      <rPr>
        <b/>
        <sz val="10"/>
        <color theme="1"/>
        <rFont val="Calibri"/>
        <family val="2"/>
        <scheme val="minor"/>
      </rPr>
      <t>6. CONTRATO 2141:</t>
    </r>
    <r>
      <rPr>
        <sz val="10"/>
        <color theme="1"/>
        <rFont val="Calibri"/>
        <family val="2"/>
        <scheme val="minor"/>
      </rPr>
      <t xml:space="preserve"> Suministro de medicamentos e insumos médicos y veterinarios para la operación interna del Centro de Bienestar Animal El Guardián- Departamento De Bolívar.
1. Registro Presupuestal N° 5206 Contrato 2141 de 2024.
2. Acta de Inicio Contrato 2141 de 2024.
3. CO1 PCCNTR 6556440 Firmado.
4. Acta de Entrega Parcial Contrato 2141 de 2024.
5. Acta Liquidación Contrato 2141 de 2024.
</t>
    </r>
  </si>
  <si>
    <t>Suministro de informacion a terceros para fines politicos, lucrativos y/o extorsivos.</t>
  </si>
  <si>
    <t>Cumplimiento a los requisitos de la ley general de archivos.   Asignar un funcionario para la custodia de los archivos de la Secretaria.</t>
  </si>
  <si>
    <t>FUID y formato de control de prestamo de documentos.</t>
  </si>
  <si>
    <t>Producto de la reestructuración que se realizó en la Gobernación de Bolívar, fue creada la Secretaria de Desarrollo Económico, y sus respectivas Direcciones. A raíz de la misma, se generaron una serie de cambios estructurales y funcionales, que específicamente en el tema archivístico, ocasionan el cambio y/o modificación de las tablas de retención documental, las cuales son la base para la organización y aplicación de las técnicas y normas archivísticas, establecidas por la oficina de gestión documental. 
Durante el periodo recibimos la visita de los funcionarios de la dependencia de Archivo de la entidad, con el fin de concertar las series y subseries a establecer para el despacho y las direcciones en la TRD que esta por ser aprobada.
A la espera de la aprobación de las Tablas de Retención Documental – TRD, la Secretaria de Desarrollo Económico, viene organizando sus archivos de gestión de manera digital; de acuerdo con el protocolo para la gestión de archivos electrónicos, emanado por la Dirección de Atención al Ciudadano y Gestión Documental, ordenando los documentos producidos, en las hipotéticas series y subseries que se pueden configurar en las TDR.
Organización electrónica archivo de gestión despacho Secretaria de Desarrollo Económico. 
Organización electrónica archivo de gestión Dirección de Ambiente y Desarrollo Sostenible.</t>
  </si>
  <si>
    <r>
      <rPr>
        <b/>
        <sz val="10"/>
        <color theme="1"/>
        <rFont val="Calibri"/>
        <family val="2"/>
        <scheme val="minor"/>
      </rPr>
      <t>4. Carpeta # 4 Gestión de Archivos (Riesgo 4 y 	Riesgo 5)</t>
    </r>
    <r>
      <rPr>
        <sz val="10"/>
        <color theme="1"/>
        <rFont val="Calibri"/>
        <family val="2"/>
        <scheme val="minor"/>
      </rPr>
      <t xml:space="preserve">
1. Informe proceso de gestión documental.
2. FUID SDE (Formato Único de Inventario Documental Secretaria de Desarrollo Económico).
3. FIE SDE (Formato Índice Electrónico Secretaria de Desarrollo Económico).
4. FIE DADS (Formato Índice Electrónico Dirección de Ambiente y Desarrollo Sostenible).
5. Circular Actualización TRD.
6. Cronograma Actualización TRD.</t>
    </r>
  </si>
  <si>
    <t>Manipulacion indebida y mal intencionada de los documentos.</t>
  </si>
  <si>
    <t>Falta de etica del funcionario y controles ineficaces que permitan detectar la perdida, alteracion o desaparicion total o parcial de documentos en beneficio propio o de terceros.</t>
  </si>
  <si>
    <t xml:space="preserve">MAPA RIESGOS DE CORRUPCIÓN SECRETARIA DE TECNOLOGÍAS DE LA INFORMACIÓN Y LAS COMUNICACIONES  BOLIVAR  </t>
  </si>
  <si>
    <t>Secretaria de Tecnologías de la Información y las Comunicaciones</t>
  </si>
  <si>
    <t>Alteración de los registros en los sistemas de información para beneficios de terceros. (con respecto a los sistemas que están a cargo de esta dirección).</t>
  </si>
  <si>
    <t>Perdida  de información de correspondencias en el aplicativo SIGOB.</t>
  </si>
  <si>
    <t>Realizar  Auditorias a los consecutivos generados en un determinado periodo, ya sea para correspondencia interna y/o externa.</t>
  </si>
  <si>
    <t>Archivos en formato Excel, exportados de la base de datos de SIGOB, los cuales son verificados en cada consecutivo.</t>
  </si>
  <si>
    <t xml:space="preserve">Dirección de Conectividad e Infraestructura Tecnológica </t>
  </si>
  <si>
    <t>1 mes</t>
  </si>
  <si>
    <t>Número de consecutivos de correspondencias no encontrados identificados en el periodo / Número de consecutivos de correspondencias Totales en el periodo x 100.</t>
  </si>
  <si>
    <t>Fallas técnicas en el almacenamiento y backup de la información.</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</si>
  <si>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</si>
  <si>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</si>
  <si>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</si>
  <si>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t xml:space="preserve">MAPA DE RIESGOS DE CORRUPCIÓN  (4)  SEC PRIVADA BOLIVAR  </t>
  </si>
  <si>
    <t>Comunicaciones, presa y protocolo</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</si>
  <si>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</si>
  <si>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</si>
  <si>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 xml:space="preserve">Reducir  </t>
  </si>
  <si>
    <t xml:space="preserve">https://www.bolivar.gov.co/web/noticias/  </t>
  </si>
  <si>
    <t>Secretario privado-Jefe Oficina  de Prensa</t>
  </si>
  <si>
    <t>Solicitar reparaciones económicas para conservar la credibilidad e imagen institucional de la entidad.</t>
  </si>
  <si>
    <t xml:space="preserve">Manejar buena relación y comunicación con todos los grupos o personas  durante los eventos que podrian generar un falso rumor. </t>
  </si>
  <si>
    <t>https://bolivargovco-my.sharepoint.com/my?id=%2Fpersonal%2Fcomunicacionesyprensa%5Fbolivar%5Fgov%5Fco%2FDocuments%2FMONITOREO%20DE%20MEDIOS%202024&amp;ga=/</t>
  </si>
  <si>
    <t>Actas o reportes de retroalimentación de los medios.</t>
  </si>
  <si>
    <t xml:space="preserve">https://docs.google.com/spreadsheets/d/1-GOBrRmuqy2EN7Is2apBgaWZg3O51bX4vYgzg3nNJUU/edit?pli=1&amp;gid=239209872#gid=2392098721                   https://www.bolivar.gov.co/web/seccion/atencion-al-ciudadano/calendario-de-eventos </t>
  </si>
  <si>
    <t>Favorecimiento a terceros en la celebración de contrataciones para la ejecución de actividades propias de la secretaría.</t>
  </si>
  <si>
    <t>Coacción por parte de un funcionario o grupos externos a la institución para lograr lucro de esta operación.</t>
  </si>
  <si>
    <t>Mantener actualizado el sistema de información de contratación.</t>
  </si>
  <si>
    <t>Informe actualizado de la contratación en el Sistema Electrónico para la Contratación Pública-SECOP.</t>
  </si>
  <si>
    <t>Contratos celebrados / Contratos en el Informe SECOP  II</t>
  </si>
  <si>
    <t>Incumplir  en busca de favorecer a terceros o por intereses particulares la atención oportuna y de fondo de las  PQRS allegadas a la secretaria privada.</t>
  </si>
  <si>
    <t>Distribución de peticiones y/o solicitudes allegadas a la secretaria  de manera errada a otras dependencia  y/o atención de las mismas de manera tardia lo que generaria posibles acciones  en contra de la entidad.</t>
  </si>
  <si>
    <t>Secretario privado</t>
  </si>
  <si>
    <t xml:space="preserve">MAPA DE RIESGO DE CORRUPCION   (2) OGRD BOLIVAR  </t>
  </si>
  <si>
    <t>Riesgo del Proceso</t>
  </si>
  <si>
    <t>Entrega de ayudas a población afectada, procurando interés particular.</t>
  </si>
  <si>
    <t>Reducción</t>
  </si>
  <si>
    <t>MAPA DE RIESGOS DE CORRUPCIÓN - SECRETARIA DEL INTERIOR Y ASUNTOS GUBERNAMENTALES</t>
  </si>
  <si>
    <t>Secretaria del Interior</t>
  </si>
  <si>
    <t>Asuntos Gubernamentales</t>
  </si>
  <si>
    <t>Despacho del Secretario</t>
  </si>
  <si>
    <t>Riesgoo de Corrupción</t>
  </si>
  <si>
    <t>Reducir el Riesgo</t>
  </si>
  <si>
    <t>Secretario del Interior</t>
  </si>
  <si>
    <t>Falta de claridad en las especificaciones técnicas de los estudios previos.</t>
  </si>
  <si>
    <t xml:space="preserve">Oficios con recomendaciones sobre la estructuración de los estudios previos y demás documentos precontractuales, asi como la responsabilidad y claridad de los requisitos que deben establecerse en el pliego de condiciones. </t>
  </si>
  <si>
    <t>Despacho y todas las direcciones</t>
  </si>
  <si>
    <t>Solicitar informes del cumplimiento de las obligaciones de los contratos de acuerdo con la periodicidad establecida, y realizar matrices de seguimiento de los mismos.</t>
  </si>
  <si>
    <t xml:space="preserve"> Destinación y/o uso de elementos de la oficina para fines particulares.</t>
  </si>
  <si>
    <t>Dirección de Gobernanza</t>
  </si>
  <si>
    <t>Posibilidad de solicitar o recibir dádivas o beneficios a nombre propio  o de terceros.</t>
  </si>
  <si>
    <t>Uso de su investidura para obtener beneficios personales o para terceros.</t>
  </si>
  <si>
    <t>improbable</t>
  </si>
  <si>
    <t>Ocultamiento de informacion con el fin de beneficiar fines particulares .</t>
  </si>
  <si>
    <t>Direccion Asistencia Municipal</t>
  </si>
  <si>
    <t>Director de Asistecnia Municipal</t>
  </si>
  <si>
    <t>Concentración del conocimiento y/o funciones en el funcionario.</t>
  </si>
  <si>
    <t xml:space="preserve">Alto grado de discrecionalidad por parte del funcionario responsable de la expedición o revisión. </t>
  </si>
  <si>
    <t>Conflicto de intereses en la expedición de conceptos de legalidad de acuerdos municipales.</t>
  </si>
  <si>
    <t>Secretaría del Interior</t>
  </si>
  <si>
    <t>Direccion de Gobernanza</t>
  </si>
  <si>
    <t xml:space="preserve">Publicación de cada una de las actividades contempladas en los proyectos de capacitación o formación, antes y después de su ejecución. </t>
  </si>
  <si>
    <t>Director de Gobernanza</t>
  </si>
  <si>
    <t>Indice de Cumplimiento de actividades.</t>
  </si>
  <si>
    <t>Direccion de Participación Ciudadana</t>
  </si>
  <si>
    <t>Director de Participación Ciudadana</t>
  </si>
  <si>
    <t>Dirección del Sur de Bolívar</t>
  </si>
  <si>
    <t>Director del Sur de Bolívar</t>
  </si>
  <si>
    <t>% de avance Cuatrimestre 3</t>
  </si>
  <si>
    <t>Actividades ejecutadas Cuatrimestre 3</t>
  </si>
  <si>
    <t>Evidencia Cuatrimestre 3</t>
  </si>
  <si>
    <t>Secretaría General- Funcion Publica</t>
  </si>
  <si>
    <t>Omitir o modificar  las informacion original  para la elaboración de  las Certificaciones laborales, para beneficio propio y/o del funcionario solicitante.</t>
  </si>
  <si>
    <t>Recibimiento de dádivas o beneficios a nombre propio o de terceros por realizar el trámite sin el cumplimiento de los requisitos.</t>
  </si>
  <si>
    <t xml:space="preserve">Profesional Especializado Cod 222 Grado 7 (Vinculacion y administracion de personal) </t>
  </si>
  <si>
    <t>No. De certificados expedidos / No. De certificados solicitados X 100</t>
  </si>
  <si>
    <t>RIESGO 1</t>
  </si>
  <si>
    <t>Alteración de registros de nómina para favorecimIento propio, de funcionarios de la entidad o terceros.</t>
  </si>
  <si>
    <t>Realizar seguimiento a las actividades ejecutadas por los funcionarios del grupo de Nómina relacionadas a las Novedades de personal.</t>
  </si>
  <si>
    <t>Certificación de la revisión de Novedades desde el programa SAFE vs los ingresos registrados mensualmente por el Grupo de Nómina.</t>
  </si>
  <si>
    <t xml:space="preserve">Profesional Especializado Cod 222 Grado 7 (Nomina) </t>
  </si>
  <si>
    <t>RIESGO 2</t>
  </si>
  <si>
    <t>Informes de Gestión y Ejecución.</t>
  </si>
  <si>
    <t xml:space="preserve">Profesional Especializado Cod 222 Grado 8 (Bienestar Laboral y desarrollo) </t>
  </si>
  <si>
    <t>Actividades ejecutadas/ Actividades Programadas * 100</t>
  </si>
  <si>
    <t>RIESGO 3</t>
  </si>
  <si>
    <t xml:space="preserve">MAPA DE RIESGOS DE CORRUPCIÓN  (3 ) PLANEACION BOLIVAR </t>
  </si>
  <si>
    <t xml:space="preserve">N. </t>
  </si>
  <si>
    <t>Acciones diciembre 2024</t>
  </si>
  <si>
    <t>PROCESO CIENCIA TECNOLOGIA E INNOVACION</t>
  </si>
  <si>
    <t>MEDIO</t>
  </si>
  <si>
    <t>Soportes de publicacion en redes y otros medios de comunicación.</t>
  </si>
  <si>
    <t>Numero de publicaciones realizadas</t>
  </si>
  <si>
    <t>Proceso planeación estratégica e inversión pública</t>
  </si>
  <si>
    <t>Empresas interventoras de contratos de CTeI validan informes de avance con porcentaje superior al real.</t>
  </si>
  <si>
    <t>Con cada informe de interventoría</t>
  </si>
  <si>
    <t>Se realizo cruce de informacion con la secretraia de Hacienda, Tesoreria y con las diferentes secretarias ejecutoras para evitar los riesgos en mencion.</t>
  </si>
  <si>
    <t>Presupuestar sobrecostos en las actividades de los proyectos de inversión para favorecer intereses privados.</t>
  </si>
  <si>
    <t>Interes de obtener recursos del erario por parte de terceros.</t>
  </si>
  <si>
    <t>Revisión de viabilidad de los proyectos recibidos.</t>
  </si>
  <si>
    <t>3 Meses</t>
  </si>
  <si>
    <t>PROCESO DE ORDENAMIENTO TERRITORIAL</t>
  </si>
  <si>
    <t>BAJO</t>
  </si>
  <si>
    <t>Secretraia de Planeacion</t>
  </si>
  <si>
    <t>6 meses</t>
  </si>
  <si>
    <t xml:space="preserve"> Un (1) Proyecto formulado</t>
  </si>
  <si>
    <t>No realizar las actividades para la implementacion del Plan de Ordenamiento Departamental-POD</t>
  </si>
  <si>
    <t>Demoras en las convocatorias para realizar la territorializacion con los diferentes actores</t>
  </si>
  <si>
    <t>Realizar la planeacion a tiempo de las actividades para la implementacion del POD</t>
  </si>
  <si>
    <t>Documentacion fisica y digital del proyecto y de la programacion de las actividades y asi mismo la cosecusion de los recursos para la implementacion del POD</t>
  </si>
  <si>
    <t>4 meses</t>
  </si>
  <si>
    <t>Alistamiento para dar inicio alas etapas de la implementacion del Plan de Ordenamiento Departamental</t>
  </si>
  <si>
    <t xml:space="preserve">PROCESO DE PLANEACION ESTRATEGICA E INVERSION PUBLICA </t>
  </si>
  <si>
    <t>Manipulación de estudios previos, pliegos de condiciones, respuestas a observaciones, evaluación de propuestas, adendas y actos administrativos de adjudicación por terceros interesados en proximos procesos de contratación.</t>
  </si>
  <si>
    <t>Deficiencias en la estructuración del plan de adquisiciones.</t>
  </si>
  <si>
    <t>Falta de claridad en las espécificaciones técnicas de los estudios previos.</t>
  </si>
  <si>
    <t>Establecimiento de condiciones o requisitos para favorecer a determinados proponentes.</t>
  </si>
  <si>
    <t>Falta de claridad, ambigüedad o inconsistencias en la documentación soporte de la necesidad.</t>
  </si>
  <si>
    <t>Indebida aplicación de las reglas de pliegos tipo estructurados por Colombia Compra Eficiente cuando tengan carácter de obligatoriedad de acuerdo al objeto del contrato.</t>
  </si>
  <si>
    <t>Orden establecida por un superior jerarquico.</t>
  </si>
  <si>
    <t>Propuestas de dádivas y beneficios particulares a los funcionarios y/o asesores que realicen el acompañamiento con el fin de beneficiar  a un oferente.</t>
  </si>
  <si>
    <t>Tráfico de influencias y filtrar
información conveniente a los posibles oferentes.</t>
  </si>
  <si>
    <t>Realizar acompañamiento jurídico en las etapas de los procesos contractuales de conformidad a las solicitudes elevadas por las diferentes dependencias de la entidad.</t>
  </si>
  <si>
    <t>Enviar información permanentemente relacionada a las leyes, reglamentos, guias y aspectos que funjan como herramientas de actualización en materia contractual.</t>
  </si>
  <si>
    <t>Circulares sobre la estructuración del plan anual.</t>
  </si>
  <si>
    <t>Oficios con recomendaciones sobre la estructuración de los estudios previos.</t>
  </si>
  <si>
    <t>Correos electrónicos, oficios, circulares y otras comunicaciones.</t>
  </si>
  <si>
    <t>Correos electrónicos, oficios, circulares y comunicaciones.</t>
  </si>
  <si>
    <t>Solicitudes de acompañamiento y comunicaciones con las diferentes dependencias.</t>
  </si>
  <si>
    <t>Mesas de trabajo con las diferentes depencias, en relación a la información de sus procesos de selección.</t>
  </si>
  <si>
    <t>Sensibilizacion del cumplimiento de funciones.   -  Capacitaciones en temas relacionados con cultura de la legalidad y transparencia en la administracion-  Sanciones ejemplarizantes.</t>
  </si>
  <si>
    <t>Manual de funciones, leyes, decretos y circulares.</t>
  </si>
  <si>
    <t>CORREOS                                           1. Estudios previos SMART CRUE Y SMART DR 26 de septiembre de 2024.</t>
  </si>
  <si>
    <t>GOBOL-24-006609 MODIFICACIONES PAA 2024.</t>
  </si>
  <si>
    <r>
      <t xml:space="preserve">Se realizaron Mesas de trabajo con las diferentes depencias      .          </t>
    </r>
    <r>
      <rPr>
        <sz val="20"/>
        <color rgb="FFFF0000"/>
        <rFont val="Calibri"/>
        <family val="2"/>
        <scheme val="minor"/>
      </rPr>
      <t>??</t>
    </r>
  </si>
  <si>
    <t>Número de capacitaciones diseñadas vs el número de las efectivamente practicadas.</t>
  </si>
  <si>
    <r>
      <t xml:space="preserve">Se realizaron 4 Mesas de trabajo con las diferentes depencias:        1. </t>
    </r>
    <r>
      <rPr>
        <b/>
        <sz val="11"/>
        <color theme="1"/>
        <rFont val="Calibri"/>
        <family val="2"/>
        <scheme val="minor"/>
      </rPr>
      <t xml:space="preserve">30 de septiembre de 2024           * </t>
    </r>
    <r>
      <rPr>
        <sz val="11"/>
        <color theme="1"/>
        <rFont val="Calibri"/>
        <family val="2"/>
        <scheme val="minor"/>
      </rPr>
      <t>Secretaria de</t>
    </r>
    <r>
      <rPr>
        <b/>
        <sz val="11"/>
        <color theme="1"/>
        <rFont val="Calibri"/>
        <family val="2"/>
        <scheme val="minor"/>
      </rPr>
      <t xml:space="preserve"> </t>
    </r>
    <r>
      <rPr>
        <sz val="11"/>
        <color theme="1"/>
        <rFont val="Calibri"/>
        <family val="2"/>
        <scheme val="minor"/>
      </rPr>
      <t>Movilidad                 * Secretaria Agricultura                     * Secretaria Seguridad                      2</t>
    </r>
    <r>
      <rPr>
        <b/>
        <sz val="11"/>
        <color theme="1"/>
        <rFont val="Calibri"/>
        <family val="2"/>
        <scheme val="minor"/>
      </rPr>
      <t xml:space="preserve">. 03 de Octubre de 2024  </t>
    </r>
    <r>
      <rPr>
        <sz val="11"/>
        <color theme="1"/>
        <rFont val="Calibri"/>
        <family val="2"/>
        <scheme val="minor"/>
      </rPr>
      <t xml:space="preserve">                      * Secretaria de Igualdad                       * Secretaria Mujer                               * Secretaria Interior                         3</t>
    </r>
    <r>
      <rPr>
        <b/>
        <sz val="11"/>
        <color theme="1"/>
        <rFont val="Calibri"/>
        <family val="2"/>
        <scheme val="minor"/>
      </rPr>
      <t>. 09 de Octubre de 2024</t>
    </r>
    <r>
      <rPr>
        <sz val="11"/>
        <color theme="1"/>
        <rFont val="Calibri"/>
        <family val="2"/>
        <scheme val="minor"/>
      </rPr>
      <t xml:space="preserve">                   * Secretaria de Educación               * Secretaria de Planeación                * Secretaria de Minas y Energia       4</t>
    </r>
    <r>
      <rPr>
        <b/>
        <sz val="11"/>
        <color theme="1"/>
        <rFont val="Calibri"/>
        <family val="2"/>
        <scheme val="minor"/>
      </rPr>
      <t xml:space="preserve">. 22 de Octubre de 2024    </t>
    </r>
    <r>
      <rPr>
        <sz val="11"/>
        <color theme="1"/>
        <rFont val="Calibri"/>
        <family val="2"/>
        <scheme val="minor"/>
      </rPr>
      <t xml:space="preserve">               * Secretaria General                           * Secretaria Servicios Publicos         * Secretaria Desarrollo Economico</t>
    </r>
  </si>
  <si>
    <t xml:space="preserve">INSPECCION Y VIGILANCIA DE ESAL </t>
  </si>
  <si>
    <t>Amiguismo, favorecimiento, soborno, trafico de influencias.</t>
  </si>
  <si>
    <t>Evidencias de reuniones, actas e informes de visitas e inspecciones documentales, diligenciado y oficios de requerimientos  por el Grupo de Inspección, Vigilancia y Control.</t>
  </si>
  <si>
    <t xml:space="preserve">Anexo 1 En este período se realizaron actividades de requerimientos a entidades que se encuentran desactualizadas y que han solicitado certificados de Inspección y vigilancia.                                 Igualmente se dió inicio a actuaciones administrativas para verificar supuestas irregularidades de los miembros de junta directiva de entidades, que han sido denunciadas por personas que hacen parte de la entidad. </t>
  </si>
  <si>
    <t>Incumplimiento en los términos de atención de peticiones, consultas y conceptos generales para beneficio propio o de particulares.</t>
  </si>
  <si>
    <t xml:space="preserve">Expedir resoluciones de reconocimiento de personeria , reforma de Estatutos e Inscripcion de Dignatarios sin el lleno de los requisitos Legales, para beneficio de particulares.
</t>
  </si>
  <si>
    <t xml:space="preserve">Verificación rigurosa  de la documentacion  allegada  por las Instituciones educativas y deportivas por parte del profesional universitario, Profesional especializado y Directora  de Conceptos y Actos Adminsitrativos. </t>
  </si>
  <si>
    <t xml:space="preserve">Fichas tecnicas en donde se lleva el tramite realizado por cada una de las Instituciones educativas y deportivas. </t>
  </si>
  <si>
    <t xml:space="preserve">Anexo 3  Para este riesgo se lleva un registros de hojas de control donde se puede visualizar el seguimiento del trámite realizado y los requerimientos enviados a cada una de las entidades desde el momento en que entregan la documentacion hasta la expedición de la resolución que otorga personeria Juridica,reforma de Dignatarios o estatutos . Se anexa evidencia. </t>
  </si>
  <si>
    <t>Falta de conocimiento sobre temas jurídicos generadas por la desactualización por parte de los defensores de los intereses del Departamento.</t>
  </si>
  <si>
    <t>En fortalecimiento de las herramientas de Defensa Judicial y garantizando una gestión jurídica exitosa, los abogados vinculados a la Gobernación de Bolivar en su gestión deben mantener una actualización constante y permanente de las normas vigentes y jurisprudencia aplicable a los casos concretos, en aras de proferir conceptos acordes con la realidad juridica y de preservar los intereses de la entidad.</t>
  </si>
  <si>
    <t>CONTESTACIONES DE DEMANDA PRESENTADAS POR CADA PROCESO JUDICIAL NOTIFICADO / PROCESOS JUDICIALES NOTIFICADOS.</t>
  </si>
  <si>
    <t>Se adjuntan los contratos de prestacion de servicios.</t>
  </si>
  <si>
    <t>CONTESTACIONES DE DEMANDA O RECURSOS JUDICIALES INTERPUESTOS EN TÉRMINOS / TOTAL DE TRASLADOS PARA PRESENTAR CONTESTACIONES DE DEMANDA O RECURSOS JUDICIALES.</t>
  </si>
  <si>
    <t>Asignación de personal de enlace en cada una de las dependencias, responsable de la entrega de insumos necesarios para la efectiva defensa del departamento.</t>
  </si>
  <si>
    <t>Se adjuntan los documentos de contestacion a las demandas o recursos judiciales .</t>
  </si>
  <si>
    <t>CONTESTACIONES DE DEMANDA PRESENTADAS CON EL TOTAL DE ANEXOS REQUERIDOS / TOTAL DE CONTESTACIONES DE DEMANDA A SER PRESENTADAS.</t>
  </si>
  <si>
    <t>CONTESTACIONES DE DEMANDA PRESENTADAS MEDIANTE APODERADOS JUDICIALES / TOTAL DE DEMANDAS ASIGNADAS A LOS APODERADOS EXTERNOS.</t>
  </si>
  <si>
    <t xml:space="preserve">Se adjuntan los documentos de contestacion a las demandas o recursos judiciales. </t>
  </si>
  <si>
    <t>Planillas de entrega de correspondencia.</t>
  </si>
  <si>
    <t xml:space="preserve">34.198 correspondencias consiganadas en planillas digitales entregadas y recibidas para un 50% de la cobertura anual.  </t>
  </si>
  <si>
    <t xml:space="preserve">23.250 correspondencias consiganadas en planillas digitales entregadas y recibidas para un 100% de la cobertura anual.  </t>
  </si>
  <si>
    <t xml:space="preserve">se adjunta planillas. </t>
  </si>
  <si>
    <t>Capacitaciones a servidores y Contratistas de la Dirección, sobre el uso y cumplimiento del manual de PQRSD.</t>
  </si>
  <si>
    <t>Listado de asistencia a capacitaciones sobre el uso y cumplimiento del manual de PQRSD.</t>
  </si>
  <si>
    <t>50%                   4 reuniones realizadas en el semestre de 8.</t>
  </si>
  <si>
    <r>
      <t xml:space="preserve">4 reuniones realizadas en el semestre cumpliendo 8 de 8                  </t>
    </r>
    <r>
      <rPr>
        <sz val="14"/>
        <color rgb="FFFF0000"/>
        <rFont val="Calibri"/>
        <family val="2"/>
        <scheme val="minor"/>
      </rPr>
      <t>??</t>
    </r>
  </si>
  <si>
    <t>se adjunta evidencias .</t>
  </si>
  <si>
    <t xml:space="preserve">Actas de reuniónes y planillas de asistencia. </t>
  </si>
  <si>
    <t>100%              se realizo 2 capacitacion de 2.</t>
  </si>
  <si>
    <t>50%               se realizo 1 capacitacion de 2.</t>
  </si>
  <si>
    <t>se adjuntan evidencias de capacitacion.</t>
  </si>
  <si>
    <t>Desconocimiento de las herramientas Tecnológicas.</t>
  </si>
  <si>
    <t>Capacitaciones a los funcionarios sobre el manejo de las herramientas tecnológicas, en concordancia con la Dirección TICS.</t>
  </si>
  <si>
    <t xml:space="preserve">Actas de reunión y planillas de asistencias. </t>
  </si>
  <si>
    <t>100%          se realizaron 3 capacitaciones de 3.</t>
  </si>
  <si>
    <t xml:space="preserve">30%            se realizo 1 capacitacion de 3. </t>
  </si>
  <si>
    <t xml:space="preserve">se adjuntan evidencias de capacitacion. </t>
  </si>
  <si>
    <t>Manipulacion indebida de la información.</t>
  </si>
  <si>
    <t>Perdida, alteración o destrucción de la información documental, que pueden generar el inicio de investigaciones de caracter penal o disciplinario, asi como la falta de veracidad de la información divulgada.</t>
  </si>
  <si>
    <t>Numeros de TRD actualizadas durante la vigencia  / Numero de  TRD que se deben actualizar de conformidad con la norma vigente x 100.</t>
  </si>
  <si>
    <t xml:space="preserve">PARA EL SEGUNDO TRIMESTRE DEL 2024, SE EMITIÓ LA RESOLUCION DE MANUALES DE FUNCIONES, INSUMO NECESARIO PARA LA ELABORACION DE TRD, QUE CONFORME AL PROYECTO DE ARCHIVO, SU ELABORACION  SERA CONTRATADO. </t>
  </si>
  <si>
    <t xml:space="preserve">SE RECIBIERON TRANSFERENCIAS DE LAS SECRETARIAS EVIDENCIADAS EN EL ANEXO. </t>
  </si>
  <si>
    <t>Diseñar una herramienta de expdicion de certificados laborales alineada con la nomina y manejo de situaciones administrativas.</t>
  </si>
  <si>
    <t>Herramienta aprobada, aplicada y digitalizada.</t>
  </si>
  <si>
    <t>Se desarrolla herramienta para la certificacion de certificados laborales ingresando a la pagina de la Gobernacion de Bolivar en el micrositio de funcion Publica ver instructivo GOBOL-24-047154.</t>
  </si>
  <si>
    <t>Falsificación, alteracion o  manipulación de la información.</t>
  </si>
  <si>
    <t>Manejo inadecuado  de  los recursos financieros para la celebracion de los contratos de capacitaciones, organización de eventos, Actvidades institucionales. Para lucro propio o de terceros.</t>
  </si>
  <si>
    <t>Priorizar actividades no descritas en los planes institucionales / Falta de comportamientos de integridad de los servidores vinculados al proceso.</t>
  </si>
  <si>
    <t>Realización de Informes de Gestión con anexos de ejecucion concordantes con los planes institucioanles.</t>
  </si>
  <si>
    <t>44%        Plan Institucional de Capacitacion .                    
86%           Plan de Bienestar.</t>
  </si>
  <si>
    <t>Se realiza informe de Gestion indicando la ejecucion cada mes, anexando envidencias de actividades ejecutadas del Plan institucional de capacitación.
Se identificaron 113 temáticas de formación, las cuales se pretendían desarrollar en 32 actividades de capacitación, divididas en: 18 seminarios, 9 cursos, 4 talleres y una actividad de inducción y reinducción. 
Se desarrollaron 14 actividades de capacitación, lo que es equivalente al desarrollo del 44% de ejecución del plan institucional de capacitación 2024.
•	Plan de bienestar Laboral e incentivos
En los 5 ejes que componen el diseño del plan de Bienestar social fueron programados para desarrollarse en 71 actividades, de las cuales se llevaron a cabo 61, lo cual es equivalente a decir que el plan de bienestar laboral e incentivos se desarrolló en un 86%</t>
  </si>
  <si>
    <t>Cooaccionar a los administradores Municipales para el favorecimiento en la aplicación de las encuestas sisben IV.</t>
  </si>
  <si>
    <t>Recibir dadivas por manipular los procedimientos para favorecer a terceros.</t>
  </si>
  <si>
    <t>Ceder a presiones de fuerzas ajenas al proceso como políticos o grupos de interés.</t>
  </si>
  <si>
    <t>Divulgar informacion de manera masiva sobre la gratuidad en todos los procesos relacionados con el sisben IV.</t>
  </si>
  <si>
    <t>Divulgar reportes y, consolidar informacion con la informacion Nacional para evitar duplicidades y corregir los errores.</t>
  </si>
  <si>
    <t>Los pagos a las empresas de interventoria son por avance en la ejecución de los proyectos.  No existe claridad en los tiempos definidos para presentación, revisión y aprobación de informes.</t>
  </si>
  <si>
    <t>Realizar supervisión a los informes de interventoria que autorizan el pago de las cuentas de cobro.</t>
  </si>
  <si>
    <t>Informes de revisión de cuentas.  Circular de definición de tiempos.</t>
  </si>
  <si>
    <t>1. Informes de supervisión elaborados/Informes de interventoria recibidos .  2. Circulares elaboradas.</t>
  </si>
  <si>
    <t>Número de proyectos revisados/ Número de proyectos recibidos.</t>
  </si>
  <si>
    <t>No Elaboracion del Plan de Ordenamiento Departamental- POD.</t>
  </si>
  <si>
    <t>Falta de Recursos financieros y no contar con el personal idoneo para su formulacion.</t>
  </si>
  <si>
    <t>Eleccion idonea de firma experta en formulacion de Planes y garantizar recursos con tesoreria Departamental.</t>
  </si>
  <si>
    <t>Formulacion del proyecto para garantizar los recursos.</t>
  </si>
  <si>
    <t>Proyecto 100%  formulado y escogencia de firma asesora.</t>
  </si>
  <si>
    <t>14 jornadas de implementacion  (fase preparatoria-alistamiento) (14/0=0%)</t>
  </si>
  <si>
    <t>Listado de proyectos registrados actualizados.</t>
  </si>
  <si>
    <t>Se realizo cruce de informacion con secretraia de Hacienda, Tesoreria y con las diferentes secretarias ejecutoras para evitar los riesgos en mencion.</t>
  </si>
  <si>
    <t>Falta de interes en que se realicen los procesos dentro de los terminos establecidos y legales.</t>
  </si>
  <si>
    <r>
      <t xml:space="preserve">52,94% Eficacia:                (Total PQR´S Contestados y  Plazo Vigente/ Total de PQR´S Recibidos) * 100 </t>
    </r>
    <r>
      <rPr>
        <u/>
        <sz val="11"/>
        <rFont val="Calibri"/>
        <family val="2"/>
        <scheme val="minor"/>
      </rPr>
      <t>RESPUESTA</t>
    </r>
    <r>
      <rPr>
        <u/>
        <sz val="11"/>
        <color rgb="FF000000"/>
        <rFont val="Calibri"/>
        <family val="2"/>
        <scheme val="minor"/>
      </rPr>
      <t xml:space="preserve"> = 09</t>
    </r>
    <r>
      <rPr>
        <b/>
        <u/>
        <sz val="11"/>
        <color rgb="FF000000"/>
        <rFont val="Calibri"/>
        <family val="2"/>
        <scheme val="minor"/>
      </rPr>
      <t>/17= 52,94%</t>
    </r>
  </si>
  <si>
    <t>Beneficiar a los contribuyentes en los procesos de fiscalizacion.</t>
  </si>
  <si>
    <t>Intereses particulares.</t>
  </si>
  <si>
    <t>Verificacion del cronograma de Fiscalizacion.</t>
  </si>
  <si>
    <t>Actos inherentes a las acciones de fiscalizacion.</t>
  </si>
  <si>
    <t>Verificacion del recaudo y el cumplimiento de los acuerdos de pago.</t>
  </si>
  <si>
    <t xml:space="preserve">Informes de Recaudo por acuerdos de pago. </t>
  </si>
  <si>
    <t>Estatuto Tributario con la Ordenanza No.384 “POR MEDIO DE LA CUAL SE EXPIDE EL RÉGIMEN TRIBUTARIO DEL DEPARTAMENTO DE BOLÍVAR Y OTRAS DISPOSICIONES”.</t>
  </si>
  <si>
    <t>Demora en el trámite de revisión y elaboración de la resolucion de devolución de impuestos con el fin de exigir dadivas.</t>
  </si>
  <si>
    <t>Auditoria de los procesos.</t>
  </si>
  <si>
    <t>Eficacia: (Total devoluciones Resueltas/ Total devoluciones Recibidas)*100; Este indicador no se puede presentar en este perido debido a que el personal se asignó recientemente.(fase inicial).</t>
  </si>
  <si>
    <t>No se presento evidencia para este periodo.</t>
  </si>
  <si>
    <r>
      <t xml:space="preserve">100% Eficacia: (Total Socicitudes Respondidas/ Total Solicitudes Recibidas)*100;  </t>
    </r>
    <r>
      <rPr>
        <u/>
        <sz val="11"/>
        <color rgb="FF000000"/>
        <rFont val="Calibri"/>
        <family val="2"/>
        <scheme val="minor"/>
      </rPr>
      <t xml:space="preserve">RESPUESTA= </t>
    </r>
    <r>
      <rPr>
        <b/>
        <u/>
        <sz val="11"/>
        <color rgb="FF000000"/>
        <rFont val="Calibri"/>
        <family val="2"/>
        <scheme val="minor"/>
      </rPr>
      <t>36/36= 100%</t>
    </r>
  </si>
  <si>
    <t>Incumplimiento en los términos de atención de peticiones, consultas y conceptos generales para beneficio propio o particular.</t>
  </si>
  <si>
    <t>Manipulación de estudios previos, pliegos de condiciones o documentos precontractuales, respuestas a observaciones, evaluación de propuestas por terceros interesados en el futuro proceso de contratación.</t>
  </si>
  <si>
    <t>Certificación de cumplimiento para los contratos y/o convenios en los que se ejerza la supervisión, sin la debida ejecución o con deficiente seguimiento.</t>
  </si>
  <si>
    <t>Interés en favorecer a un particular y/o la desatención o descuido en el seguimiento a las peticiones, consultas y conceptos.</t>
  </si>
  <si>
    <t>Realizar seguimiento y llevar control de las peticiones, consultas y conceptos entregados para estudio de los abogados del despacho o de cada dirección.</t>
  </si>
  <si>
    <t>Informes de seguimiento de PQRSD.</t>
  </si>
  <si>
    <t>Controles realizados vs. Informes.</t>
  </si>
  <si>
    <t>Realizar acompañamiento jurídico en las etapas de los procesos contractuales de conformidad con las necesidades del PAA.</t>
  </si>
  <si>
    <t>Numero de procesos contractuales ejecutados con controles / Procesos planificados.</t>
  </si>
  <si>
    <t>Que el contratista no cumpla con las obligaciones contractuales y el supervisor del contrato certifique el objeto contratado a satisfacción.</t>
  </si>
  <si>
    <t>Informes de actividades con evidencias de avance y/o ejecución.
Informes de supervisión contractual.</t>
  </si>
  <si>
    <t>No de informes revisados / No de Informes entregados para revisión.</t>
  </si>
  <si>
    <t>Perdida o desconociento de valores.</t>
  </si>
  <si>
    <t>Procesos de concientialización del buen uso de los elementos de oficina .</t>
  </si>
  <si>
    <t>Circulares y campaña de divulgación .</t>
  </si>
  <si>
    <t>Número de circulares emitidas y número de campañas realizadas.</t>
  </si>
  <si>
    <t>Desconocimiento de prohibiciones y normas de transparencia.</t>
  </si>
  <si>
    <t>Refuerzo en valores y dentro de la cultura de la legalidad e integridad.</t>
  </si>
  <si>
    <t>Actas y socialización de cartillas.</t>
  </si>
  <si>
    <t>No de funcionarios socializados / funcionarios de la entidad.</t>
  </si>
  <si>
    <t>No de funcionarios capacitados / funcionarios de la entidad.</t>
  </si>
  <si>
    <t>Circulares .</t>
  </si>
  <si>
    <t>Instruir a los funcionarios sobre aplicación del principio de la igualdad.</t>
  </si>
  <si>
    <t xml:space="preserve"> Abuso de poder .</t>
  </si>
  <si>
    <t>Instrucción sobre normas de transparencia e integridad.</t>
  </si>
  <si>
    <t>No. de capacitaciones ejecutadas / Capacitaciones planificadas.</t>
  </si>
  <si>
    <t>Expedir actos administrativos sobre bomberos o novedades notariales o decisiones contrarias al ordenamiento jurídico o retardar u omitir su expedición.</t>
  </si>
  <si>
    <t xml:space="preserve">Para beneficiar a un tercero y/o obtener beneficio personal.                                                                                     </t>
  </si>
  <si>
    <t>Llevar control en el reparto de los actos administrativos a ser expedidos o entregados para revisión y visto bueno de los abogados del despacho o de la respectiva dirección.</t>
  </si>
  <si>
    <t>Base de datos mediante la cual se realiza control y seguimiento a actos administrativos a ser expedidos o entregados para revisión y visto bueno de los abogados del despacho.</t>
  </si>
  <si>
    <t>Violacion al principio de la confiabilidad .</t>
  </si>
  <si>
    <t>Revisión Juridica previa por parte de otro funcionario.</t>
  </si>
  <si>
    <t>Visados de los superiores.</t>
  </si>
  <si>
    <t>Número de conceptos emitidos vs. quejas presentadas.</t>
  </si>
  <si>
    <t>Selección de población para planes de formación o capacitación con el fin de favorecer intereses de grupos políticos o intereses privados.</t>
  </si>
  <si>
    <t>Actas, listados de asistencia y publicación de actividades en redes sociales.</t>
  </si>
  <si>
    <t>Certificación a funcionarios o terceros sobre participación o asistencia en procesos de capacitación o formación, sin haber cumplido los requiistos académicos.</t>
  </si>
  <si>
    <t>Favorecimiento de terceros.</t>
  </si>
  <si>
    <t>Establecimiento previo, claro y trasnsparente de requisitos para certificación.</t>
  </si>
  <si>
    <t xml:space="preserve">Listados e informes de asistencia. </t>
  </si>
  <si>
    <t>Selección de comunidades para ejecución de convenios solidarios con el fin de favorecer intereses de grupos políticos o intereses privados.</t>
  </si>
  <si>
    <t>Publicación de requisitos para acceso igualitario de las organizaciones comunales a la cofinanciación de obras a través de convenios solidarios.</t>
  </si>
  <si>
    <t>Publicación de requisitos, convocatorias públicas realizadas, actas de socialización a comunidades y publicación de actividades en redes sociales.</t>
  </si>
  <si>
    <t>Expedir actos administrativos sobre IVC a organismos comunales con decisiones contrarias al ordenamiento jurídico o retardar u omitir su expedición.</t>
  </si>
  <si>
    <t>Llevar control en el reparto de los actos administrativos a ser expedidos o entregados para revisión y visto bueno.</t>
  </si>
  <si>
    <t>Base de datos mediante la cual se realiza control y seguimiento a actos administrativos a ser expedidos.</t>
  </si>
  <si>
    <t>Recibir dadivas a cambio de gestión y estructuración de proyectos de impacto para el desarrollo de la subregión.</t>
  </si>
  <si>
    <t>Adulterar u ocultar información sobre la subregión, de interés y naturaleza pública con el fin de saisfacer intereses particulares.</t>
  </si>
  <si>
    <t>Sistemas de información susceptibles de manipulación o adulteración.</t>
  </si>
  <si>
    <t>Establecer herramientas de comunicación para la remisión de información pública a través de SIGOB.</t>
  </si>
  <si>
    <t>Informe de gestión Sur de Bolívar.</t>
  </si>
  <si>
    <t>Documentos públicos transparentes.</t>
  </si>
  <si>
    <t>Constancias de publicaciónes de proyectos en el portal SECOP.</t>
  </si>
  <si>
    <t xml:space="preserve"># de procesos contractuales / # de constancias de publicación. </t>
  </si>
  <si>
    <t>Todos los procesos de contratación se publicaron en SECOPII, cumpliendo los requerimientos de ley.</t>
  </si>
  <si>
    <t>Cuando inicie la contratación vigencia 2025.</t>
  </si>
  <si>
    <t>Ejecución de proyectos y planes de reparación a favor de población que no se encuentre en el(RUV) registro único de victimas.</t>
  </si>
  <si>
    <t>La UARIV solo habilito usuarios a la Secretaria de Paz, Víctimas y Reconciliación, por tanto de las 10 Secretarias que atienden programas sociales, solo una pudo acceder a VIVANTO.</t>
  </si>
  <si>
    <t>En enero se haran las solicitudes de usuarios.</t>
  </si>
  <si>
    <t xml:space="preserve">Una vez se habra presupuesto. </t>
  </si>
  <si>
    <t>Manipulación de los procesos de contratación con el fin de favorecer a un funcionario, particular o un grupo con intereses privados.</t>
  </si>
  <si>
    <t>Estudios previos superficiales y manipulados por personal interesado en el proceso de contratación.</t>
  </si>
  <si>
    <t>Contratar con compañías de papel creadas para participar en un proceso especifico.</t>
  </si>
  <si>
    <t>Establecer directrices de ley precisas en cuanto a los estudios previos, pliegos de condiciones y en cuanto a la experiencia y tiempo de existencia y supervisión.</t>
  </si>
  <si>
    <t>Constancia de los documentos en los expedientes de los contratos.</t>
  </si>
  <si>
    <t>100% de los documentos elaborados por procesos contractuales.</t>
  </si>
  <si>
    <t>Se reporta el enlace para entrar al one drive donde reposan los documentos de los procesos de contratacion tales como estudios previos y pliegos de condiciones.</t>
  </si>
  <si>
    <t>Adulterar u ocultar información de interés y naturaleza pública con el fin de saisfacer intereses particulares.</t>
  </si>
  <si>
    <t>Establecer herramientas de comunicación para la publicación de toda la documentación que se considere pública.</t>
  </si>
  <si>
    <t>Constancia de documentos publicados en la pagina web y en el SECOP.</t>
  </si>
  <si>
    <t>100% de los documentos considerados públicos, publicados en la pagina web, SECOP 1 y SECOP 2.</t>
  </si>
  <si>
    <t>Se reportan los links de SECOP II de los procesos de contratacion que se estan ejecutando en la Secretaría de Servicios Públicos donde se  visualizan todos los documentos de cada proceso de contratación.</t>
  </si>
  <si>
    <t>Formulación  e Inscripción de proyectos a favor de particulares o de la Administración; o sin el cumplimiento de los requisitos legales.</t>
  </si>
  <si>
    <t>Direccionar el proyecto para una pesona determinada ó sin tener encuenta el cumplimiento de requisitos legales.                                                         Recibir dadivas  ó por Negligencia.</t>
  </si>
  <si>
    <t>Estudios Previos (estudios de suelos,  estudios cualitativos y cuantitativos, estudio de la propiedad del terreno objeto de construcción o de la obra por mejorar, etc., diseños, planos, presupuestos, fuentes de financiación, estudios del sector, Plan de Desarrollo, Planes de Compra y Servicios, Licencias, CDP,  Archivos digitales, etc.</t>
  </si>
  <si>
    <t>Proyectos  aprobados / Proyectos ajustados a Estudios Previos, a Pliego de Condiciones.</t>
  </si>
  <si>
    <t>Establecer directrices precisas en cuanto a la experiencia  y tiempo de existencia de las compañias que aspiran a contratar en los estudios previos, pliegos definitivos y supervisión.</t>
  </si>
  <si>
    <t>Constancia de los documentos en los expedientes de los contratos, en el SECOP,  Página. Web de la Gobernación de Bolívar. Correo Electrónico Institucional.</t>
  </si>
  <si>
    <t xml:space="preserve">Documentos elaborados por procesos  contractuales, Obras ejecutadas, Contratos liquidados. Informes - Actas de Seguimiento,  Resoluciones, publicados en  en el  SECOP, en la página Web de la Gobernación de Bolívar y  Correo Electrónico Institucional.  </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</si>
  <si>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Secretaría General y sus Direcciones PQR y TIC, Dirección de Función Pública, Oficina de Control Interno, Secretaría Privada y la Secretaría Jurídica, especialmente a través de las Direcciones de Contratación, y Defensa Judicial. </t>
  </si>
  <si>
    <t>Manual de funciones, leyes y circulares.  -  funcionarios debidamente capacitados.                            Constancia de recibo de Circulares y/o Invitaciones via correo electrónico Institucional y a correos electrónicos personales dispuestos, WhatsApp del Celular. Evidencia de asistencia en grabación y en los expedientes a cargo de las dependencias convocantes.</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</si>
  <si>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</si>
  <si>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 xml:space="preserve">Documentos elaborados por procesos  contractuales, Obras ejecutadas, Contratos liquidados. Informes - Actas de Seguimiento,  Resoluciones, publicados en  en el  SECOP, y en la página. Web de la Gobernación de Bolívar. -                          Personal Convocado a Capacitación.   </t>
  </si>
  <si>
    <r>
      <t xml:space="preserve">Acorde con el Plan de </t>
    </r>
    <r>
      <rPr>
        <u val="double"/>
        <sz val="14"/>
        <color theme="1"/>
        <rFont val="Arial"/>
        <family val="2"/>
      </rPr>
      <t>Desarrollo "2024-2027" Bolívar Me Enamora</t>
    </r>
    <r>
      <rPr>
        <sz val="14"/>
        <color theme="1"/>
        <rFont val="Arial"/>
        <family val="2"/>
      </rPr>
      <t xml:space="preserve">, mapa que marca la ruta del desarrollo en los distintos componentes y fortalezas para la Región Bolívarense concordante con el (PND) Plan de Desarollo Nacional. </t>
    </r>
    <r>
      <rPr>
        <u/>
        <sz val="14"/>
        <color theme="1"/>
        <rFont val="Arial"/>
        <family val="2"/>
      </rPr>
      <t>La  Secretaría de Infraestructura</t>
    </r>
    <r>
      <rPr>
        <sz val="14"/>
        <color theme="1"/>
        <rFont val="Arial"/>
        <family val="2"/>
      </rPr>
      <t xml:space="preserve"> conforme a su misión y objetivos,  viene elaborando los proyectos, diseños, presupuestos, es decir todos los aspectos técnicos-administrativos-presupuestales que comprende la etapa precontractual, que se realiza conjuntamente con las Secretarías de Planeación, Hacienda y Jurídica. Procesos de Selección de Contratos de Obra  y Consultoria - Interventoría, con el acompañamiento de la Secretaría Jurídica.  En la Etapa contractual conjuntamente entre las Secretarías de Infraestructura (ejecutora), Jurídica (acompañamiento) y Hacienda(Fuente de Financiación CDP y RP). Se realiza la Supervisión de los Contratos de Infraestructura que se ejecutan a través de esta Secretaría de Infraestructura, y Supervisará los demás contratos de infraestuctura de otras dependencias de la Gobernación. de Bolívar, que el Gobernador o su Delegado lo designen dentro de la Planta Global asu consideración; designación de Supervisores mediante actos y actuaciones administrativas (en Resoluciones, Contratos, Estudios Previos). Dentro de lo que comprende la "Atención al Ciudadano. estan la atención a los Derechos de Petición, Acciones de Tutelas, Conciliaciones Extrajudiciales, Rendición de Cuentas, Audiencias Ciudadanas en los Procesos contractuales, las Socializaciónes de anteproyectos, proyectos y ejecución de contratos en las localidades beneficiadas destinatarias acorde con las cabeceras municipales respectivas. Informes a Organos de Control. Liquidaciones Finales a Contratos.  Circulares al interior de la Secretaría de Infraestructura ó provenientes de otras dependencias tales cono Jurídica, Control Interno, Privada, Gobernador, etc.; sensibilizando al personal de la Secretaría de Infraestructura a través de la socialización de estas circulares-directrices-lineamientos;  implementando, reiterando en cumplimiento de sus deberes, funciones, normatividad y procedimientos en pro de la eficiencia, eficacia y efectividad  en el funcionamiento integral de la Secretaría de Infraestructura. Dentro las actividades realizadas, está la de ejercer la Secretaría Técnica del Comité Técnico Responsable del Inventario de Obras Civiles Inconclusas del Departamento de Bolívar que preside el Sr. Gobernador de Bolívar, para definir el destino y solución de las obras inconclusas por no estar terminadas ó terminadas y no estar en funcionamiento, condición publicada en el Aplicativo SIRECI de la Contraloría General de la República, actividad  que se realiza con el seguimiento de la Oficina de Control Interno. Todo evidenciado en los expedientes  archivos de la Secretaría de Infraestructura y en las Secretarias y sus Direcciónes, y Oficinas, que de manera interdisciplinaria interactuan en el levantamiento, materialización ejecución y entrega final a la comunidad de la obra física; actuaciones que también se evidencian en el SIGOB, SECOP,  SIRECI, SIA OBSERVA,  GESPROY, Página Web de la Gobernación de Bolívar wwwbolivar.gov.co , Correo electrónico Institucional  al que estan adscritos los funcionarios y personal que labora al servicio de la  Administración Departamental, entre otros de reportes directos a Órganos de Control.  Evidencias electrónicas de los funcionarios que paticipan en las capacitaciones virtuales, cuyas constancias se encuantran en los archivos de los convocantes, Bien sean, Secretaría General: Dirección de Función Pública, Dirección de Atención al Ciudadano y Archivo General, etc.  Constancias de recibo de Circulares y/o Invitaciones via correo electrónico Institucionnal y a correos electrónicos personales dispuestos, Wasattp.  Plataforma de reuniones virtuales -Link.   </t>
    </r>
    <r>
      <rPr>
        <sz val="11"/>
        <color theme="1"/>
        <rFont val="Arial"/>
        <family val="2"/>
      </rPr>
      <t xml:space="preserve">ACTUACIONES ADMINISTRATIVAS nuevamente de manera Presencial a partir del Primero de Junio de 2022, con posterioridad a las gestiones en el marco del DECRETO Presidencial No. 417 del 17 de marzo de 2020, “Por medio del cual se declaró el Estado de Emergencia Económica, Social y Ecológica en todo el Territorio Nacional, con el fin de conjurar la grave calamidad pública que afecta el País por causa del nuevo </t>
    </r>
    <r>
      <rPr>
        <sz val="12"/>
        <color theme="1"/>
        <rFont val="Arial"/>
        <family val="2"/>
      </rPr>
      <t xml:space="preserve">Coronavirus Covid -19”, y demás decretos subsiguientes y relacionados (2020-2021- 2022). </t>
    </r>
  </si>
  <si>
    <t>Falta de control (Intereses económicos y políticos).</t>
  </si>
  <si>
    <t>Manual de funciones, leyes, decretos  y circulares.</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</si>
  <si>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</si>
  <si>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</si>
  <si>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debidamente capacitados.                            Constancia de recibo de Circulares y/o Invitaciones via correo electrónico Institucional y a correos electrónicos personales dispuestos, WhatsApp del Celular. Evidencia de asistencia en grabación y en los expedientes a cargo de las dependencias convocantes.</t>
  </si>
  <si>
    <t xml:space="preserve">Documentos elaborados por procesos  contractuales, Obras ejecutadas, Contratos liquidados. Informes - Actas de Seguimiento,  Resoluciones, publicados en  en el  SECOP, y en la página. Web de la Gobernación de Bolívar. -                        Personal Convocado a Capacitación.     </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</si>
  <si>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</si>
  <si>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t>
  </si>
  <si>
    <t>Documentos elaborados por procesos  contractuales, Obras ejecutadas, Contratos liquidados. Informes - Actas de Seguimiento,  Resoluciones, publicados en  en el  SECOP, y en la pág. Web de la Gobernación de Bolívar.</t>
  </si>
  <si>
    <t>Beneficio propio.</t>
  </si>
  <si>
    <t>Falta de control.</t>
  </si>
  <si>
    <t>Sensibilización personal de area, aplicación de formatos y realizar auditorias.</t>
  </si>
  <si>
    <t>Documentos elaborados por procesos  contractuales, Obras ejecutadas, Contratos liquidados. Informes - Actas de Seguimiento,  Resoluciones, publicados en  en el  SECOP, y en la pág. Web de la Gobernación de Bolívar .</t>
  </si>
  <si>
    <t>Negligencia.</t>
  </si>
  <si>
    <t>Sensibilizacion del cumplimiento de funciones.</t>
  </si>
  <si>
    <t xml:space="preserve">Documentos elaborados por procesos  contractuales, Obras ejecutadas, Contratos liquidados. Informes - Actas de Seguimiento,  Resoluciones, publicados en  en el  SECOP, y en la pág. Web de la Gobernación de Bolívar . </t>
  </si>
  <si>
    <t>Beneficio propio  (Intereses económicos y políticos).</t>
  </si>
  <si>
    <t xml:space="preserve">Cronogramas - Planes y Planeación. Seguimiento y control a la ejecución de los proyectos de Infraestructura, a los Contratistas, a la Interventoría y funcionarios de las áreas administrativas.  </t>
  </si>
  <si>
    <t>Informes de auditorias dentro del SIGOB, Archivos físicos y Electrónicos. Correo Institucional.</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</si>
  <si>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</si>
  <si>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</si>
  <si>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</si>
  <si>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Correo Electróncio Institucional.  </t>
  </si>
  <si>
    <t xml:space="preserve">Documentos elaborados por procesos  contractuales, Obras ejecutadas, Contratos liquidados. Informes - Actas de Seguimiento,  Resoluciones, publicados en  en el  SECOP, y en la pág. Web de la Gobernación de Bolívar. Correo Electrónico Institucional . </t>
  </si>
  <si>
    <t>Afectaciones de fuerza mayor asegurables ( Huracanes, incendios, terremotos, deslizamientos etc.)</t>
  </si>
  <si>
    <t xml:space="preserve">Sensibilización a personal calificado, sensibilizacion en la atencion y cumplimiento de las directrices de la unidad de gestion de riesgos y desastres. </t>
  </si>
  <si>
    <t xml:space="preserve">Documentos elaborados por procesos  contractuales, Obras ejecutadas, Contratos liquidados. Informes - Actas de Seguimiento,  Resoluciones, publicados en  en el  SECOP, y en la pág. Web de la Gobernación de Bolívar. Correo Eletrónico Institucional.  </t>
  </si>
  <si>
    <t xml:space="preserve"> Incumplimiento de la normatividad e incumplimiento de deberes constitucionales   favoreciendo a terceros .</t>
  </si>
  <si>
    <t>Secretaria de Movilidad  - Director de planeacion  y  Seguridad Vial / Director de Sedes Operativas.</t>
  </si>
  <si>
    <t>Numero de Planes revisados  / Numero de Planes elaborados.</t>
  </si>
  <si>
    <t xml:space="preserve">
 Diferencias en la apropiación en la gestión de procedimientos.</t>
  </si>
  <si>
    <t>Favorecimiento a un tercero.</t>
  </si>
  <si>
    <t>Falta de control y seguimiento de los procesos de la entidad.</t>
  </si>
  <si>
    <t>Informe de gestion por parte de los directivos  para evaluar  los resultados.</t>
  </si>
  <si>
    <t xml:space="preserve">1- Traficos de Influencias. 2- Bajos estandares eticos.         3- Cohecho. 4-Amiguismo y Clientelismo. </t>
  </si>
  <si>
    <t>Emitir Concepto de aprobacion a propuestas tecnicas de proyectos especificos de Movilidad.</t>
  </si>
  <si>
    <t xml:space="preserve">Numero de Conceptos Técnicos  emitidos  / Numero de Conceptos recusados. </t>
  </si>
  <si>
    <t>Ocultar o no reportar información para favorecer a un tercero.</t>
  </si>
  <si>
    <t>1- Traficos de Influencias. 2- Bajos estandares eticos. 3- Cohecho. 4 Amiguismo, Clientelismo y 5- desconocimiento de la norma.</t>
  </si>
  <si>
    <t>Seguimientos y control a las garantias de los contratos que se ejecuten en la entidad.</t>
  </si>
  <si>
    <t>Numero de informes de supervision /Numeros de contatos con garantias.</t>
  </si>
  <si>
    <t>Socialización de todas las normas que regulan lo referente al Código Nacional de Transito y los procedimientos técnicos regulados en el marco de referencia.</t>
  </si>
  <si>
    <t>Listados de asistencia. 
Operativos de Control.
Actas de reunión.</t>
  </si>
  <si>
    <t xml:space="preserve">Socializaciones y Procedimientos Hechos/ Numero de Socializaciones Y procedimientos Proyectados. </t>
  </si>
  <si>
    <t xml:space="preserve">Establecer capacitaciones continua al personal contratado en SIGOB y/o canales de respuesta. </t>
  </si>
  <si>
    <t>Registro fotografico y listado de asistencia a capacitacion.</t>
  </si>
  <si>
    <t xml:space="preserve">SE REALIZARON DIREFENTES CAPACITACIONES  EN USO DE PLATAFORMA SIGOB WEB, A LAS QUE ASISTIERON LOS FUNCIONARIOS Y CONTRATISTAS. </t>
  </si>
  <si>
    <t xml:space="preserve">Socializar la ruta de accion de cada proceso, para el correcto funcionamiento de la dependencia.  </t>
  </si>
  <si>
    <t>Registro fotografico de las capacitaciones y registro de asistencia.</t>
  </si>
  <si>
    <t>SE REALIZO MESA DE TRABAJO PARA SOCIALIZARLOS PROCESOS DE LOS PROGRAMAS Y PROYECTOS.</t>
  </si>
  <si>
    <t>Mediante el grupo de whatsapp creado previamente, socializar las peticiones que llegan a la dependencia y etablecer el profesional mas calificado para contestar dichas peticiones.</t>
  </si>
  <si>
    <t>mesa tecnica de supervision de procesos para implementar estrategias. Asignacion de responsable que nos permita dar respuestas oportunas a las otras dependencias.</t>
  </si>
  <si>
    <t>Socializar con los funcionarios de manera oportuna sobre todas las actividades y/o proyectos realizadas o en curso.</t>
  </si>
  <si>
    <t>reunion para socializar las actividades programadas según cronograma y las ejecutadas en cumplimiento del plan de accion.</t>
  </si>
  <si>
    <t>Impartir la instrucción de la utilizacion obligatoria del correo institucional creado para cada funcionario.</t>
  </si>
  <si>
    <t>mediante el grupo de whatsapp institucional le envia ofico con directricez para el uso, implementacion y habilitacion  de usuarios  para mejorar la recepcion y entrerga de la informacion.</t>
  </si>
  <si>
    <t>Los tiempos entre reuniones son demasiado distantes.</t>
  </si>
  <si>
    <t>Realizar reuniones periodicas que permitan redireccionar caulquier error.</t>
  </si>
  <si>
    <t>reunion del equipo interdisciplinario interno para revision y supervision de procesos.</t>
  </si>
  <si>
    <t>Demora en los procesos para dar respuestas oportunas.</t>
  </si>
  <si>
    <t xml:space="preserve">No contar con la documentación impresa o digitalizada. </t>
  </si>
  <si>
    <t>Recopilar la información, organizarla y digitalizarla.</t>
  </si>
  <si>
    <t>Mediante directriz del Secretario de Despacho, se debe recopilar toda la información generada al interior de la Secretaría y organizarla y digitalizarla.</t>
  </si>
  <si>
    <t>se realizo actualizacion y digitalizacion de expedientes y carpetas en drive de la secretaria de minas para permitir acceso a la informacion y gestion documental.</t>
  </si>
  <si>
    <t>Necesidad en el personal de profundizar en conocimientos de energía renovables, para la formulación de proyectos e iniciativas de desarrollo en fomento de nuevas fuentes de energía.</t>
  </si>
  <si>
    <t>• Actas de asistencia a reuniones y capacitaciones                • Registro fotográfico de las capacitaciones y reuniones                           • Acta conformación de equipo de formulación.</t>
  </si>
  <si>
    <t># DE PERSONAS QUE CONFORMAN EL EQUIPO/# PERSONAS NECESARIAS PARA EL EQUIPO*100                                                                  -#DE REUNIONES REALIZADAS/# DE REUNIONES PROGRAMAS*100                                                                   -# DE ACTA DE CONFORMACION.</t>
  </si>
  <si>
    <t>Reunion del equipo interdisciplinario interno para organizar el plan operativo de la nueva direccion y se deja el compromiso en acta de la creacion del equipo lider de la direccion para la proxima vigencia 2025.</t>
  </si>
  <si>
    <t>• Registro fotográfico de capacitaciones e inducción en temas de energías renovables.    • Actas de asistencia a las capacitaciones.</t>
  </si>
  <si>
    <t># de capacitaciones ejecutadas/ # de capacitaciones programadas*100</t>
  </si>
  <si>
    <t>se realiza reunion para implementar plan operativo de la direccion con el compromiso de solicitar capacitaciones al personal en la proxima contratacion vigencia 2025.</t>
  </si>
  <si>
    <t>Entregar, comunicacion o difunsion de informacion en el marco de las visitas de verificacion de condiciones Minimas de Habilitacion , de manera extraoficial.</t>
  </si>
  <si>
    <t>Alteracion de resultados de visitas de IVC.</t>
  </si>
  <si>
    <t>Coerción o presion para modificar, alterar,cambiar la estructura y contenido de los actos administratvo en el marco del Proceso Administrativo Sancionatorios adelantado por la Secretaria de Salud.</t>
  </si>
  <si>
    <t>Actos adminsitrativos con Visto Bueno del  Director Tecnico, Jefe Juridico y Firma del Secretario.</t>
  </si>
  <si>
    <t>Recibir dadivas de terceros por manipular los procedimientos para favorecer a los terceros.</t>
  </si>
  <si>
    <t>Revision aleatoria fechas de radicacion , entrega y emision de informes.</t>
  </si>
  <si>
    <t>Actas de verificación o planillas de asistencia a las reuniones de validacion.</t>
  </si>
  <si>
    <t>Revisar aleatoriamente informes.</t>
  </si>
  <si>
    <t>Expedición de certificado de tiempos laborados adulterada para beneficiar a un tercero.</t>
  </si>
  <si>
    <t>Amiguismo, soborno , trafico de influencia.</t>
  </si>
  <si>
    <t>Realizar una base de dato de certificado expedido.</t>
  </si>
  <si>
    <t>Numero de certificaciones expedidas / Numero de solicitudes de certificados.</t>
  </si>
  <si>
    <t>151 Solicitudes realizadas y se les dá tramite a 151, para un total del 100% atérmino del tercer cuatrimestre de la actual vigencia.</t>
  </si>
  <si>
    <t>Realizar liquidaciones de sueldo o prestaciones sociales incluyendo factores salariales que no corespondan al funcionario exfuncionario .</t>
  </si>
  <si>
    <t>Tráfico de Influencias, amiguismo, presión política, desconocimiento del objeto misional.</t>
  </si>
  <si>
    <t>Realizar una base de datos de las liquidaciones prestaciones sociales de funcionarios y exfuncionarios                                                                                                                                 .</t>
  </si>
  <si>
    <t>Se tramitaron 3  liquidaciones, correspondientes  al tercer cuatrimestre de 2024.</t>
  </si>
  <si>
    <t>Intereses  economicos , politicos , personales  .</t>
  </si>
  <si>
    <t>Seguimiento al procedimiento de recepcion, auditorias y conciliaciones de cuentas medicas y depuracion de  de Cartera medianteel sistema de informacion (SAFEWEB).</t>
  </si>
  <si>
    <t>Numero de actos administrativos de reconocimiento de deuda a instituciones prestadora de servicos de salud/ numero de instituciones prestadora de servicos de salud que se le adeudan.</t>
  </si>
  <si>
    <t>Actas de conciliacion de cartera en cumplimiento de la Circular 30 de 2013.</t>
  </si>
  <si>
    <t>Alterar u ocultar la información real del desempeño de los procesos y alinear el  cumplimiento de metas modificando los instrumentos de medidas (Indicadores) en favorecimiento propio o de un servidor en particular  para beneficiar a terceros.</t>
  </si>
  <si>
    <t>Favorecimiento, trafico de influencias, favorecimiento a terceros, presión política.</t>
  </si>
  <si>
    <t>Actas de reunión y de asistencias técnicas, formatos de evaluación ejecución del PIC.</t>
  </si>
  <si>
    <t>Falta de transparencia en posicionar el control social como elemento básico de la democracia y la transparencia en salud.</t>
  </si>
  <si>
    <t>Emitir conceptos sanitarios de certificación sin el cumplimiento técnico legal requerido.</t>
  </si>
  <si>
    <t>Beneficiar un favor a terceros, falta de control, Amiguismo, soborno , trafico de influencia.</t>
  </si>
  <si>
    <t>Seguimientos periódico a los establecimientos, sensibilización sobre valores éticos.</t>
  </si>
  <si>
    <t xml:space="preserve">Visitas de seguimiento= establecimientos con visitas de seguimiento/establecimientos programados para visita de seguimiento*100.  
</t>
  </si>
  <si>
    <t>Expedir resoluciones de licencias de seguridad y salud en el trabajo sin el cumplimiento técnico legal requerido.</t>
  </si>
  <si>
    <t>Amiguismo, favorecimiento, soborno, trafico de influencia.</t>
  </si>
  <si>
    <t>Revisión estricta de documentos soportes por parte del Lider de la Dimension Salud y Ambito Laboral .</t>
  </si>
  <si>
    <t>Listado de Chequeo de Documentos soportes, suscrito por el Lider de la Dimension.</t>
  </si>
  <si>
    <t>Numero de Resoluciones de licencias de seguridad y salud en el trabajo/Listado de Chequeo de documentos soportes.</t>
  </si>
  <si>
    <t>Presentar proyectos sobre planes y programas manipulados para beneficiar a un tercero.</t>
  </si>
  <si>
    <t>Beneficiar un favor a terceros, falta de control Amiguismo, soborno , trafico de influencia.</t>
  </si>
  <si>
    <t>Elaborar los  proyectos de acuerdo a las necesidades reales, con cada uno de los lideres de los programas, directores y/o asesores.</t>
  </si>
  <si>
    <t>Actas de mesas de trabajo.</t>
  </si>
  <si>
    <t>Se elaboraron en MGA  y cargaron a la plataforma (PIIP ) 15 proyectos.</t>
  </si>
  <si>
    <t>Notificar en primera instancia al prestador objeto de la visita con la debida anticipacion, seguidamente se informara a la comision tecnica sobre el desarrollo de la misma.</t>
  </si>
  <si>
    <t>Se programaron y notificaron 44 visita de manera anticipada al prestador , seguidamente a la comision tecnica a fin de evitar la filtracion de informacion sobre el desarrollo de la visita.</t>
  </si>
  <si>
    <t>100%          # de Notificadas de visitas programdas / # de visitas realizadas * 100%</t>
  </si>
  <si>
    <t>Diligenciar formato de declaración de impedimentos por parte de los funcionarios y contratistas que realizan acciones de IVC.
Revisar informe tecnico de la visita con el material fotografico, documental y/o filmico que dan cuenta del desarrollo de la misma, asi como los soportes que hacen parte del informe.</t>
  </si>
  <si>
    <t>Actos Administrativos con visto bueno por parte del Director tecnico,Jefe Oficina Juridica y secretario de salud.
El informe Tecnico de la visita debe ser parte integral del expediente del Proceso Administrativo sancionatorio de la secretaria de salud.</t>
  </si>
  <si>
    <t>100%          # Actos administrativos con visto bueno / Actos administrativos expedidos * 100%</t>
  </si>
  <si>
    <t xml:space="preserve">Auditar facturación por prestacion de servicios de IPS sin tener en cuenta tiempos de radicación y número de radicación. </t>
  </si>
  <si>
    <t>Registro de verificaciones de certificaciones expedidas.</t>
  </si>
  <si>
    <t>Registro de verificaciones de liquidaciones de prestaciones sociales de funcinarios y exfuncionarios.</t>
  </si>
  <si>
    <t>Cronograma de conciliacion, Actas de Conciliacion de Cartera ,. Cumplimiento a las Compromisos de Depuracion de cartera circular 030 de 2013, resoluciones de pagos.</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</si>
  <si>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Procedimiento de control y registro de documentos liderado por la Gestión intitucional de la calidad, bajo la direccion de la Oficina Aseora de Planeación. </t>
  </si>
  <si>
    <t>Ingreso de novedades sin el debido soporte y de manera extemporanea, con el fin de brindar beneficios a un funcionario.</t>
  </si>
  <si>
    <t>1) No ingreso de las novedades de embargos dentro del cronograma de nomina establecido y la no verificacion de  la Documentación. 2) Ingreso de las novedades reportadas por la Direccion de Planta sin el debido soporte o ingreso extemporaneo de las novedades. 3) Ingreso de la novedad sin el acto administrativo de vacaciones o sin el cumplimiento de los requisitos.</t>
  </si>
  <si>
    <t>1) Verificar la firma electronica del desembargo  en caso de que el soporte no provenga del correo elctronico del juzgado. 2) Ingresar todas las novedades  recibidas por el sistema de transparencia documental y Direccion de Planta. 3) Revisar la autorización para el tramite de vacaciones y verificacion en el sistema del no disfrute, ni compensacion, ni pago realizado al funcionario por este concepto.</t>
  </si>
  <si>
    <t>1) El soporte se aporta en caso de que la verificacion de firma electronica del documento, no es autentico. 2) Reporte de los embargos y desembargos ingresados en el sistema. 3) Autorización por parte del jefe inmediato y Certifcado de no disfrute de vacaciones.</t>
  </si>
  <si>
    <t>El riesgo de corrupción no se ha materializado por lo que se baja la probabilidad del mismo.</t>
  </si>
  <si>
    <t>Falta de verificación de la Documentación soporte y errores en el ingreso de la informacion en el sistema HUMANO.</t>
  </si>
  <si>
    <t>Numero de solicitudes realizadas/ numero de liquidaciones recibidas.</t>
  </si>
  <si>
    <t>No hay reporte de materialización del riesgo, se reduce calificación del mismo.</t>
  </si>
  <si>
    <t>Numero de novedades ingresadas/numero de novedades radicadas.</t>
  </si>
  <si>
    <t>Diligenciamiento de lista de chequeo de tramites para la asignacion de grado en el escalafon docente por nombramiento, ascenso, reubicacion, mejoramiento salarial o inscripcion en el escalafon.</t>
  </si>
  <si>
    <t>Se diligenciaron los formatos para todas las solicitudes realizadas entre enero y abril de 2024.</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</si>
  <si>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</si>
  <si>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</si>
  <si>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</si>
  <si>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Actas o Permanencias de asistencia.</t>
  </si>
  <si>
    <t># de cargos ingresados en provisionalidad / # de cargos provistos en provisionalidad.</t>
  </si>
  <si>
    <t>Recibir dádivas para proveer empleos vacantes en la planta de personal con personas que no cumplen el perfil y requisitos.</t>
  </si>
  <si>
    <t>Desconocimiento del manual de funciones para Docentes y Administrativos.</t>
  </si>
  <si>
    <t>Omitir realizar el proceso de validar los titulos academicos con las entidades educativas.</t>
  </si>
  <si>
    <t>Poner en conocimiento al personal, los manuales de funciones.</t>
  </si>
  <si>
    <t>Validar los titulos entregados .</t>
  </si>
  <si>
    <t>Certificación entregada por la universidad.</t>
  </si>
  <si>
    <t>Capacitaciones de integridad y etica profesional.</t>
  </si>
  <si>
    <t># de cargos provistos / # de cargos provistos que cumplen con los requisitos.</t>
  </si>
  <si>
    <t>Posibilidad de recibir dádivas por realizar un traslado a docentes y/o directivos docentes.</t>
  </si>
  <si>
    <t>1. Realizar verificación de los requisitos establecidos para realizar los traslados.</t>
  </si>
  <si>
    <t>Traslados aprobados /Solicitudes de Traslado .</t>
  </si>
  <si>
    <t xml:space="preserve">SE ATENDIERON LAS SOLICITUDES DE TRASLADO CON EL LLENO DE REQUISITOS. </t>
  </si>
  <si>
    <t>Posibilidad de recibir pagos o dádivas por la ejecución de un tramite en menor tiempo de lo estipulado.</t>
  </si>
  <si>
    <t>Trámites inoficiosos en las solicitudes de las prestaciones económicas.</t>
  </si>
  <si>
    <t>Intermediacion por razones geograficas, para la solicitud del tramite.</t>
  </si>
  <si>
    <t>Publicación de tramites en pagina web Gobernación de Bolívar.</t>
  </si>
  <si>
    <t>Actividad: Se realizó cargue en la página web se la SED de todos los instructivos y paso a paso de trámites llevados a cabo en el Fondo de prestaciones Sociales del Magisterio.</t>
  </si>
  <si>
    <t xml:space="preserve"> Proyectos de inversión que carecen de controles técnicos detallados .</t>
  </si>
  <si>
    <t>No de proyectos revisados tecnicamente/Total de proyectos formulados.</t>
  </si>
  <si>
    <t>Adulteración o falsificación del archivo o historial laboral con el fin de beneficiar a un funcionario o a un tercero.</t>
  </si>
  <si>
    <t xml:space="preserve">Querer agilizar el proceso del documento. </t>
  </si>
  <si>
    <t>Tomar tiempo y la respectiva responsabilidad al procesar el documento.</t>
  </si>
  <si>
    <t>Numero de documentos procesados por semana.</t>
  </si>
  <si>
    <t>interes en salir benefiado en la lejitimidad o falsedad de un documento.</t>
  </si>
  <si>
    <t>Verificar documentos originales de cada expediente.</t>
  </si>
  <si>
    <t>Cantidad documentos recibidos / cantidad documentos verificados.</t>
  </si>
  <si>
    <t>1. Interes por parte del funcionario radicador o en ocultar información.
2. Desconocimiento u omisión en la aplicación de la normativa  Decreto 054 de 2017 y 682 de 2016 asociada al seguimiento y/o evaluación.
3. Amiguismo.
4. Soborno.</t>
  </si>
  <si>
    <t>Planilla de control por documentos mal radicados.</t>
  </si>
  <si>
    <t>Establecer cantidad de errores hallados para minimizar.</t>
  </si>
  <si>
    <t>Seguimiento con planillas exportar correspondencia.</t>
  </si>
  <si>
    <t>No es claro si el reisgo es de getión o de corrupción.</t>
  </si>
  <si>
    <t>Demasiado acercamiento con los rectores revisados .</t>
  </si>
  <si>
    <t>Presiones amables por parte del revisado, por amistad.</t>
  </si>
  <si>
    <t xml:space="preserve">No enviar los informes de los revisados a los entes de control, cuando así lo amerite. </t>
  </si>
  <si>
    <t>Utilizar los canales institucionales y correos para los temas pertienentes.</t>
  </si>
  <si>
    <t>Entrega de información y recibido mediante oficios firmados.</t>
  </si>
  <si>
    <t xml:space="preserve">Actas y oficios remisorios para los entes de control. </t>
  </si>
  <si>
    <t>Actas para los entes de control .</t>
  </si>
  <si>
    <t>Copia de los documentos revisados.</t>
  </si>
  <si>
    <t>EFICACIA: Numero de denuncias atendidas, con actos que ameritan enviar a entes de control / Visitas atendidas.
EFECTIVIDAD: Actas enviadas con actos que ameritan entes de control / Actas con actos enviables a entes de control.</t>
  </si>
  <si>
    <t>NO se cumplieron la cantidad de visitas programadas en el plan operativo.</t>
  </si>
  <si>
    <t>Revisión en el correo institucional de la rendición dec cta enviados para su VoBo.</t>
  </si>
  <si>
    <t>Revisión en el correo institucional de los ptos enviados para su VoBo.</t>
  </si>
  <si>
    <t>Violación voluntaria al principio de selección objetiva.</t>
  </si>
  <si>
    <t>Presiones internas o externas para los servidores públicos encargados de adelantar el proceso de contratación.</t>
  </si>
  <si>
    <t>Revisión de los documentos remitidos por las areas técnicas o las Direcciones para sugerir la prevalencia de los principios de la Contratción Estatal en los documentos previos.</t>
  </si>
  <si>
    <t>Número de procesos de selección adjudicados.</t>
  </si>
  <si>
    <t>En el primer cuatrimestre del 2024 se tienen 6 Procesos de Contratación de 15 programados para la presente vigencia.</t>
  </si>
  <si>
    <t>Inexistencia de controles eficientes desde que se recibe al notificación de la admisión de la acción de tutela.</t>
  </si>
  <si>
    <t>Implementación de matriz de seguimiento y control de las acciones de tutela.</t>
  </si>
  <si>
    <t>archivo en formato excel con la matriz de seguimiento.</t>
  </si>
  <si>
    <t>EFECTIVIDAD: Numero de tutelas contestadas/número de tutelas recibidas.
EFICACIA: Reuniones realizadas/ reuniones programadas.</t>
  </si>
  <si>
    <t>Falta de reuniones primarias con el equipo de trabajo.</t>
  </si>
  <si>
    <t>Realizar reuniones primarias con el equipo de trabajo.</t>
  </si>
  <si>
    <t>actas de reuniones con el equipo .</t>
  </si>
  <si>
    <t xml:space="preserve">Se realiza una reunion mensual presencial con el equipo de trabajo dse la Oficina Asesora Juridica de la Secrtetaria de Educacion Departamental de Bolivar. </t>
  </si>
  <si>
    <t>Falta de ejecución de la auditoria al proceso de matricula.</t>
  </si>
  <si>
    <t>Listas de chequeo, actas de visita, plan de mejoramiento, detallado de matricula.</t>
  </si>
  <si>
    <t>Eficacia:  Indice de cumplimiento de la auditoria.</t>
  </si>
  <si>
    <t>Seguimiento a las bases de datos oficiales.</t>
  </si>
  <si>
    <t>Detallados revisados de cada mes, los  correos electrónicos enviados a los Rectores y Operadores del SIMAT en los EE, llamadas telefónicas.</t>
  </si>
  <si>
    <t>Eficacia:  Indice de cumplimiento de actividades de seguimiento a las bases de datos.</t>
  </si>
  <si>
    <t>Abuso del cargo o funcion .</t>
  </si>
  <si>
    <t>Evaluacion de actividades de inspeccion y vigilancia por parte del grupo de trabajo.</t>
  </si>
  <si>
    <t>Comité Primario de Inspección Vigilancia y Control.</t>
  </si>
  <si>
    <t>Reuniones efectivamente realizadas / Reuniones Programadas.</t>
  </si>
  <si>
    <t>Se programaron 4 reuniones con temas especificos de la Direccion como son:  (1) Verificacion procesos academicos colegios privados. (2) Regimen Controlado; (3) verificacion procesos etdh; (4) Implementacion Decreto 1421 Colegio Privados- Turbaco</t>
  </si>
  <si>
    <t>Posibilidades de recibir o solicitar cualquier dadiva por ejecución de cualquier trámite y/o Acto Administrativo en beneficio propio o de terceros.</t>
  </si>
  <si>
    <t>Cohecho al servidor público, para que adelante diligencias de la Dirección, a EE sin el lleno de requisitos.</t>
  </si>
  <si>
    <t>Listado de chequeo de verificación del cumplimiento de los requisitos basicos de conformidad a lo dispuesto en el Decreto Nacional Reglamentario No. 1075 de 2015  ( Decreto 3433 de 2008, Decreto 2006 de 2008.</t>
  </si>
  <si>
    <t>Actos Administrativos emitidos con cumplimiento de requisitos / Solicitudes radicadas con las exigencias  contempladas en las leyes 115 de 1994 y 1064 de 2006, Decreto 1075de 2015.</t>
  </si>
  <si>
    <t xml:space="preserve">Se recibieron y se atendieron positivamente 20 solicitudes tales como* lic. Funcionamiento. * lic. Definitva, *  renovacion programas, * registro programas, entre otros. </t>
  </si>
  <si>
    <t>Actuaciones parcializadas por el funcionario por desconocimiento de la normatividad vigente.</t>
  </si>
  <si>
    <t>Capacitacion para un mejor desempeño de funciones.</t>
  </si>
  <si>
    <t>Certificados o actas de capacitación.</t>
  </si>
  <si>
    <t>No. de capacitaciones realizadas / No. de capacitaciones programadas por la necesidad del servicio.</t>
  </si>
  <si>
    <t>se recibieron 4 capacitaciones  tales como * capacitacion Tecnica Grupo ETDH  *,  *capacitacion costos educativos; * capacitacion SIGOB, * capacitacion lideres de inspeccion y vigilancia.</t>
  </si>
  <si>
    <t>No Actividades Cumplidas / No Actividades Programadas.</t>
  </si>
  <si>
    <t>No. Informes Revisados / No Total de Informes Entregados.</t>
  </si>
  <si>
    <t>Establecer filtros por Direcciones que pertenecen a la Secretaría de la Igualdad.</t>
  </si>
  <si>
    <t>Soporte técnico que permita evidenciar la correcta selección de la población beneficiaria.</t>
  </si>
  <si>
    <t>Los Procesos donde se encuentran beneficiarios los jovenes bolivarenses han sido de entidades privadas y de carácter nacional donde la direccion  no tiene incidencia sobre la eleccion de los beneficiarios, aun asi siempre esta dispuesta esta direccion a realizar el debido acompañamiento a este tipo de convocatorias.</t>
  </si>
  <si>
    <t>Falta de planeación y/o determinación de los criterios de selección de  beneficiarios en los proyectos adelantados.</t>
  </si>
  <si>
    <t>Realizar comités de control y revisión de requisitios establecidos en los procesos de selección de beneficiarios.</t>
  </si>
  <si>
    <t>Actas de reunión de comités - Listado de beneficiarios y/o posibles beneficiarios de proyectos.</t>
  </si>
  <si>
    <t>Una vez.  En el primer cuatrimestre.</t>
  </si>
  <si>
    <t>Comunicaiones escritas emanadas de cada una de las Direcciones - Informes de selección .</t>
  </si>
  <si>
    <t>Del ministerio de Ambiente, a la cual solo unos Consejos Comunitarios y organizaciones de base tuvieron interés en participar, que fueron unas de San Pablo, donde se hizo acompañamiento al proyecto por parte del Ministerio, se logró presentar el proyecto denominado: REFORESTACIÓN Y RESTAURACIÓN CON PLANTACIÓN PROTECTORA PARA RECUPERAR Y CONSERVAR ZONAS DE IMPORTANCIA HÍDRICA EN SAN PABLO, BOLÍVAR, el cual está por aprobación por parte del Ministerio.</t>
  </si>
  <si>
    <t>Selección objetiva en los procesos de selección públicos, en cumplimiento de la normatividad vigente en materia contractual y/o verificación de cumplimiento de requisitos para asignación de operadores en virtud de la ey 2056/20 .</t>
  </si>
  <si>
    <t>Cada vez que la Secretaría adelante un proceso de contratación y/o asignación de operadores.</t>
  </si>
  <si>
    <t>1. Informes de selección que deriven en contratos y/o convenios.</t>
  </si>
  <si>
    <t>Informes de selección del operador - Contratoy/o convenio.</t>
  </si>
  <si>
    <t>Número de peticiones y/o requerimientos presentados para solicitud de datos de organizaciones sociales.</t>
  </si>
  <si>
    <t>Ceder ante presiones de fuerzas externas al proceso, como políticos o grupos de interés.</t>
  </si>
  <si>
    <t>Implementar requisitos de perfeccionamiento lista de chequeo.</t>
  </si>
  <si>
    <t>No se presento este periodo.</t>
  </si>
  <si>
    <t>Matriz donde se evidencian todas las PQRS que han ingresado al SIGOB del Secretario de la Secretaria de Seguridad.</t>
  </si>
  <si>
    <t>Posibilidad de manipulación de los procesos de contratación con el fin de favorecer a un funcionario, particular o un grupo con intereses privados.</t>
  </si>
  <si>
    <t>Actas de publicacion de pliegos, cierres, etc. Revision exhaustiva de requisitos y su extricto cumplimiento .</t>
  </si>
  <si>
    <t>100%  (Número de contratos suscritos en el periodo sin objeciones en el proceso de adjudicación / Número de contratos adjudicados en el periodo) X 100          Respuesta = 2 / 2 = 100%</t>
  </si>
  <si>
    <r>
      <t xml:space="preserve">Durante este periodo publicamos en el Secop II los siguientes procesos:
</t>
    </r>
    <r>
      <rPr>
        <b/>
        <sz val="10"/>
        <color theme="1"/>
        <rFont val="Calibri"/>
        <family val="2"/>
        <scheme val="minor"/>
      </rPr>
      <t>*Número del proceso: RE-SDE-001-2024.</t>
    </r>
    <r>
      <rPr>
        <sz val="10"/>
        <color theme="1"/>
        <rFont val="Calibri"/>
        <family val="2"/>
        <scheme val="minor"/>
      </rPr>
      <t xml:space="preserve">
</t>
    </r>
    <r>
      <rPr>
        <b/>
        <sz val="10"/>
        <color theme="1"/>
        <rFont val="Calibri"/>
        <family val="2"/>
        <scheme val="minor"/>
      </rPr>
      <t xml:space="preserve">Título: </t>
    </r>
    <r>
      <rPr>
        <sz val="10"/>
        <color theme="1"/>
        <rFont val="Calibri"/>
        <family val="2"/>
        <scheme val="minor"/>
      </rPr>
      <t xml:space="preserve">Convenio de asociación N° 058 entre el departamento de Bolívar y Cámara de Comercio de Cartagena
</t>
    </r>
    <r>
      <rPr>
        <b/>
        <sz val="10"/>
        <color theme="1"/>
        <rFont val="Calibri"/>
        <family val="2"/>
        <scheme val="minor"/>
      </rPr>
      <t xml:space="preserve">Descripción: </t>
    </r>
    <r>
      <rPr>
        <sz val="10"/>
        <color theme="1"/>
        <rFont val="Calibri"/>
        <family val="2"/>
        <scheme val="minor"/>
      </rPr>
      <t xml:space="preserve">El presente convenio de asociación tiene por objeto aunar esfuerzos y recursos técnicos, administrativos y financieros para la actualización del plan regional de competitividad del departamento de Bolívar, como instrumento de prospectiva para el desarrollo productivo, competitivo e innovador de la región bolívar.
</t>
    </r>
    <r>
      <rPr>
        <b/>
        <sz val="10"/>
        <color theme="1"/>
        <rFont val="Calibri"/>
        <family val="2"/>
        <scheme val="minor"/>
      </rPr>
      <t xml:space="preserve">Tipo de proceso: </t>
    </r>
    <r>
      <rPr>
        <sz val="10"/>
        <color theme="1"/>
        <rFont val="Calibri"/>
        <family val="2"/>
        <scheme val="minor"/>
      </rPr>
      <t xml:space="preserve">Contratación régimen especial.
En el portal de contratación estatal fueron publicados los respectivos documentos de conformidad con lo señalado en el decreto 1082 de 2015, que dan cuenta de la transparencia del proceso de en mención como lo son: Certificado de disponibilidad presupuestal, Estudios previos, Estudios del sector, Presentación de la oferta, Invitación ESAL y Soporte de publicación en Secop II.
Este contrato se encuentra en ejecución, y avanza de acuerdo a su programación.
</t>
    </r>
    <r>
      <rPr>
        <b/>
        <sz val="10"/>
        <color theme="1"/>
        <rFont val="Calibri"/>
        <family val="2"/>
        <scheme val="minor"/>
      </rPr>
      <t>*Número del proceso: IMC-013-2024</t>
    </r>
    <r>
      <rPr>
        <sz val="10"/>
        <color theme="1"/>
        <rFont val="Calibri"/>
        <family val="2"/>
        <scheme val="minor"/>
      </rPr>
      <t xml:space="preserve">
</t>
    </r>
    <r>
      <rPr>
        <b/>
        <sz val="10"/>
        <color theme="1"/>
        <rFont val="Calibri"/>
        <family val="2"/>
        <scheme val="minor"/>
      </rPr>
      <t xml:space="preserve">Título: </t>
    </r>
    <r>
      <rPr>
        <sz val="10"/>
        <color theme="1"/>
        <rFont val="Calibri"/>
        <family val="2"/>
        <scheme val="minor"/>
      </rPr>
      <t xml:space="preserve">Suministro de medicamentos e insumos médicos y veterinarios para la operación interna del Centro de Bienestar Animal El Guardián- departamento de Bolívar.
</t>
    </r>
    <r>
      <rPr>
        <b/>
        <sz val="10"/>
        <color theme="1"/>
        <rFont val="Calibri"/>
        <family val="2"/>
        <scheme val="minor"/>
      </rPr>
      <t>Descripción:</t>
    </r>
    <r>
      <rPr>
        <sz val="10"/>
        <color theme="1"/>
        <rFont val="Calibri"/>
        <family val="2"/>
        <scheme val="minor"/>
      </rPr>
      <t xml:space="preserve"> Suministro de medicamentos e insumos médicos y veterinarios para la operación interna del Centro de Bienestar Animal El Guardián- departamento de Bolívar.
</t>
    </r>
    <r>
      <rPr>
        <b/>
        <sz val="10"/>
        <color theme="1"/>
        <rFont val="Calibri"/>
        <family val="2"/>
        <scheme val="minor"/>
      </rPr>
      <t>Tipo de proceso:</t>
    </r>
    <r>
      <rPr>
        <sz val="10"/>
        <color theme="1"/>
        <rFont val="Calibri"/>
        <family val="2"/>
        <scheme val="minor"/>
      </rPr>
      <t xml:space="preserve"> Mínima cuantía.
En el portal de contratación estatal fueron publicados los respectivos documentos de conformidad con lo señalado en el decreto 1082 de 2015, que dan cuenta de la transparencia del proceso de en mención como lo son: Certificado de disponibilidad presupuestal, Estudios previos, Estudios del sector, Invitación Publica, Informe Final de Selección, Comunicación de Aceptación de la Oferta y Soporte de publicación en Secop II.
Este contrato se encuentra en ejecución, y avanza de acuerdo a su programación.</t>
    </r>
  </si>
  <si>
    <t>Beneficio particular y falta de etica del funcionario.</t>
  </si>
  <si>
    <t>Falta de etica del funcionario.</t>
  </si>
  <si>
    <t>100% (Número de expedientes registrados en el FUID / Número total de expedientes rotulados y almacenados en las cajas de conservación de archivos) X 100  Respuesta = 380 / 380 = 100%</t>
  </si>
  <si>
    <t>Revisión de la información que se enviará a todos los medios de comunicación: Boletínes, artículos, publicación en diarios, correo electrónicos. Etc.  Revisión de las piezas de diseño publicitarias de los eventos a realizarse en las distintas dependencias de la Gobernación de Bolívar.</t>
  </si>
  <si>
    <t>Número de comunicados = Evidencias de publicación en la vigencia.</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</si>
  <si>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</si>
  <si>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</si>
  <si>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 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</si>
  <si>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Número de eventos reportados y  materializados .</t>
  </si>
  <si>
    <t>revision periodica de las diferentes canales de recepción de PQRS en la deendencia (plataforma sigob-correo de la secretaria etc.).</t>
  </si>
  <si>
    <t>las comunicaciones mediante las cuales se da respuesta o se remite a otras dependencias para su atención.</t>
  </si>
  <si>
    <t>pqrs allegadas a la secretaria / pqrs respondidas oportunamente.</t>
  </si>
  <si>
    <t>Consideraciones politicas en la asignacion de las ayudas a la poblacion afectada por situaciones de riesgo y desastres y exigencias de las comunidades no incluidas en parametros de entrega de las ayudas de acuardo a pamaetros de la UNGRD.</t>
  </si>
  <si>
    <t>Validacion de las bases de datos oficiales.</t>
  </si>
  <si>
    <t>Elaboración de informes de las entregas de la ayuda de manera concertada con las Alcaldias Municipales.</t>
  </si>
  <si>
    <t>Situaciones coordinadas / situaciones de riesgos presentadas.</t>
  </si>
  <si>
    <t>Distribución inequitativa de los recursos de  ayuda sin tener en cuenta los parametros de asignación de las mismas establecidas por la ODGRD y las Alcaldias Municipales.</t>
  </si>
  <si>
    <t>Informe de la verificacion de documentos de identidad del censo entregado por la Alcaldia Municipal.</t>
  </si>
  <si>
    <t xml:space="preserve">Actas de verificacion y formatos de entrega de entrega. </t>
  </si>
  <si>
    <t xml:space="preserve">MAPA DE RIESGOS DE CORRUPCIÓN ( 11 ) AGRICULTURA BOLIVAR </t>
  </si>
  <si>
    <t>CUATRIMESTRAL - M2024 (MESES: ENERO, FEBRERO. MARZO Y ABRIL).</t>
  </si>
  <si>
    <t>CUATRIMESTRAL - M2024 (MESES: MAYO, JUNIO, JULIO Y AGOSTO).</t>
  </si>
  <si>
    <t>CUATRIMESTRAL - M2024 (MESES: SEPTIEMBRE, OCTUBRE, NOVIEMBRE Y DICIEMBRE).</t>
  </si>
  <si>
    <t xml:space="preserve">PLANEACIÓN AGROPECUARIA Y DESARROLLO RURAL </t>
  </si>
  <si>
    <t xml:space="preserve">Ocultar o no reportar información en el seguimiento de las metas del Plan de Acción de la Secretaría de Agricultura y Desarrollo Rural en concordancia con el Plan de Desarrollo Departamental, para beneficiarse a nombre propio o a favor de un tercero </t>
  </si>
  <si>
    <t xml:space="preserve">Baja gestión para la obtención de la información a tiempo con el fin de consolidar los datos del cumplimiento del Plan de Acción de la Secretaría de Agricultura y Desarrollo Rural  </t>
  </si>
  <si>
    <t>Diligenciamiento adecuado en tiempo y forma del formato de matriz de seguimiento de las metas del Plan de Acción de la Secretaría de Agricultura y Desarrollo Rural en concordancia con el Plan de Desarrollo Departamental.</t>
  </si>
  <si>
    <t xml:space="preserve"> Matriz y/o Documento de seguimiento de las metas del Plan de Acción de la Secretaría de Agricultura y Desarrollo Rural en concordancia con el Plan de Desarrollo Departamental .</t>
  </si>
  <si>
    <t>Secretaria de Agricultura y Desarrollo Rural</t>
  </si>
  <si>
    <t># de seguimientos realizados / # de seguimientos programados x 100</t>
  </si>
  <si>
    <t xml:space="preserve">Durante el primer cuatrimestre de 2024, L Secretaria de Agricultura y Desarrollo Rural aportó elementos claves para la elaboracion del diagnóstico, así como los programas, metas, entre otros aspectos, para la formulacion del Plan de Desarrollo Bolivar Me Enamora 2024-2027, en lo respecta al sector Agropecuario y Pesquero.                                                                                                     Estamos a la espera de la aprobacion de dicho documento por parte de la Asamblea Dptal. de Bolívar. </t>
  </si>
  <si>
    <t xml:space="preserve">Durante el segundo cuatrimestre de 2024, la Secretaria de Agricultura y Desarrollo Rural, empezo a implementar el Plan de De desarrollo, Bolivar me Enamora 2024-2027, Aprobado por la Asamblea Departamental de Bolivar.                                                                                                               Como tambien se armonizo el Plan de Accion con el Plan de Desarrollo aprobado. Adicionalmente, se diseño la matriz del Plan Indicativo de la Secretaria de Agricultura en concordancia con el Plan de Desarrollo Departamental.                                                          </t>
  </si>
  <si>
    <t xml:space="preserve">Durante el tercer cuatrimestre de 2024 la Secretaria de Agricultura y Desarrollo Rural, realizo seguimiento a las metas descritas en el plan de acción, las cuales guardan concordancia con el plan de Desarrollo, Bolívar me Enamora 2024-2027, en lo referente al sector Agropecuario y Pesquero.   </t>
  </si>
  <si>
    <t>Ocultar o no reportar información en el seguimiento de las estrategias y metas contenidas en el Plan Departamental de Extensión Agropecuaria - PDEA, para beneficiarse a nombre propio o a favor de un tercero</t>
  </si>
  <si>
    <t>Baja gestión para la consolidación de forma adecuada frente al cumplimiento de las estrategias y metas del PDEA</t>
  </si>
  <si>
    <t>Diligenciamiento adecuado en tiempo y forma del formato de matriz de seguimiento de las estrategias y metas contenidas en el Plan Departamental de Extensión Agropecuaria.</t>
  </si>
  <si>
    <t>Matriz y/o Documento de seguimiento de las estrategias y metas del Plan de Departamental de Extensión Agropecuaria - PDEA.</t>
  </si>
  <si>
    <t>A corte 30 de abril de 2024, el Plan Departamental de Extencion Agropecuaria PDEA 2024-2027, SE ENCUENTRA EN SU FASE DE FORMULACION No.2., correspondiente a elaboracion del diagnostico. Asi las cosas, EL PDEAS SE ENCUENTRA EN FASE DE CONSTRUCCION PARTICIPATIVA CON LOS ACTORES PERTINENTES EN EL SECTOR CON EL DEPARTAMENTO DE BOLÍVAR.</t>
  </si>
  <si>
    <t>A corte del segundo cuatrimestre de 2024, el Plan Departamental de Extencion Agropecuaria PDEA 2024-2027,fue aprobado por la Asamblea Departamental de Bolivar, mediante ordenanza # 376 30 de julio de 2024.</t>
  </si>
  <si>
    <t>A corte del tercer cuatrimestre de 2024, el Plan de Extensión Agropecuaria PDEA 2024-2027 se encuentra en etapa de ejecución, fue suscrito convenio interadministrativo para anuar esfuerzos entre la Agencia de Desarrollo Rural y la Universidad de Cartagena, fecha de suscripción 15/10/2024, beneficiando  a 5568 productores del Departamento de Bolívar..</t>
  </si>
  <si>
    <t>DESARROLLO AGROINDUSTRIAL Y ASISTENCIA TÉCNICA</t>
  </si>
  <si>
    <t xml:space="preserve">Cobro indebido de dinero o dádivas así como la generación de inoportunidad frente al cargue de información de la contratación en SECOP II en el marco de la ejecución y el desarrollo de la contratación de proyectos de inversión pública de la Dependencia </t>
  </si>
  <si>
    <t>Presiones externas para la ejecución y supervisión de proyectos de inversión pública desarrollados por la Dependencia</t>
  </si>
  <si>
    <t>Cargue adecuado de la información pertinente de la contratación de proyectos de inversión pública en SECOP II de la Dependencia; así como la presentación de informes de supervisión de la contratación de proyectos de inversión pública de la Dependencia .</t>
  </si>
  <si>
    <t xml:space="preserve">Documento PDF generado en SECOP II en el cual se ilustra la trazabilidad para cada una de las contrataciones de proyectos de inversión pública de la Dependencia. </t>
  </si>
  <si>
    <t>No. de proyectos contratados cargados en SECOP II/No. de proyectos viabilizados con R.P. asignado x 100</t>
  </si>
  <si>
    <t>EN VIRTUD DEL NUEVO GOBIERNO, Y TENIENDO PRESENTE QUE, EN EL PRIMER CUATRIMESTRE DE 2024 SE ELABORÓ EN LA GOBERNACION EL DOCUMENTO DE PLAN DE DESARROLLO "BOLÍVAR ME ENAMORA 2024-2027", ESTA SECRETARIA NO HA GENERADO PROCESOS CONTRACTUALES A CORTE 30 DE ABRIL DE LA PRESENTE ANUALIDAD.</t>
  </si>
  <si>
    <t>PROYECTOS CONTRATADOS:  1) EXPLORACIÓN PARA LA IMPLEMENTACIÓN DE AGRONEGOCIOS CON CULTIVOS PERENNES Y SEMIPERENNES COMO ESTRATEGIA PARA LA REACTIVACIÓN PRODUCTIVA DE LAS ZONAS DE DESARROLLO ECONÓMICO Y SOCIAL DEL DEPARTAMENTO DE BOLÍVAR. 2) Apoyo a la gestión de la Secretaría de Agricultura mediante un equipo de profesionales interdisciplinario para mejorar la eficiencia y efectividad de la planificación agropecuaria, facilitar la inclusión productiva de pequeños productores y fortalecer el ordenamiento social y productivo de la propiedad en el departamento.</t>
  </si>
  <si>
    <t>PROYECTOS CONTRATADOS: 
1. Exploración para la implementación de Agronegocios con cultivos perennes y semiperennes como estrategia para la reactivación productiva de las zonas de desarrollo económico y social del Departamento de Bolívar. Actualmente se encuentra en estado suspendido
2. Apoyo a la gestión de la Secretaría de Agricultura mediante un equipo de profesionales interdisciplinario para mejorar la eficiencia y efectividad de la planificación agropecuaria, facilitar la inclusión productiva de pequeños productores y fortalecer el ordenamiento social y productivo de la propiedad en el departamento.</t>
  </si>
  <si>
    <t>Listado de proyectos registrados actualizados de la Dependencia MGA WEB.</t>
  </si>
  <si>
    <t>Número de proyectos revisados/ Número de proyectos recibidos x 100</t>
  </si>
  <si>
    <r>
      <t xml:space="preserve">DE ACUERDO AL REPORTE DE LA PLATAFORMA MGA WEB, LA SECRETARIA DE AGRICULTURA Y DESARROLLO RURAL, TIENE DOS PROYECTOS CON LA CATEGORIA DE REGISTRADO, CARGADOS EN BOLIVAR-SUIFP, LOS CUALES SE ENCUENTRA IDENTIFICADOS CON LOS SIGUIENTES CÓDIGOS BPIN:
                                                                                                                                                                    2024002130046 - TERRITORIAL (PROYECTO SOBRE EXPLORACION PARA IMPLEMENTAR AGRONEGOCIOS).                                                            </t>
    </r>
    <r>
      <rPr>
        <b/>
        <sz val="10"/>
        <color theme="1"/>
        <rFont val="Calibri"/>
        <family val="2"/>
        <scheme val="minor"/>
      </rPr>
      <t xml:space="preserve">(SE ADJUNTA PANTALLAZO). 
                                                                     </t>
    </r>
    <r>
      <rPr>
        <sz val="10"/>
        <color theme="1"/>
        <rFont val="Calibri"/>
        <family val="2"/>
        <scheme val="minor"/>
      </rPr>
      <t xml:space="preserve">                                                                                                                                                                                                             20211301010671 - TERRITORIAL (PROYECTO SOBRE CONSTRUCCION Y PESTA EN MARCHA DE CENTRO AGROINDUSTRIAL DE AJONJOÍ).                                                          </t>
    </r>
    <r>
      <rPr>
        <b/>
        <sz val="10"/>
        <color theme="1"/>
        <rFont val="Calibri"/>
        <family val="2"/>
        <scheme val="minor"/>
      </rPr>
      <t>(SE ADJUNTA PATALLAZO).</t>
    </r>
  </si>
  <si>
    <t>PROYECTOS RECIBIDOS: 1) Fortalecimiento a la seguridad alimentaria mediante la producción de pollos de engorde por mujeres rurales afrodescendientes de Mampuján, municipio de María Labaja, departamento de   Bolívar: BPIN 2024002130095, 2) Apoyo a la seguridad alimentaria de la Comunidad Indígena "LA PISTA" del pueblo Zenú,  mediante la entrega de semillas de maíz, arroz, capacitación y equipos de procesamiento,   María La Baja. BPIN: 2024002130094, 3) Apoyo PARA EL ESTABLECIMIENTO Y FORTALECIMIENTO DE AGRONEGOCIOS A PARTIR DE LA IDENTIFICACIÓN DE ÁREAS CON POTENCIAL PRODUCTIVO PARA CULTIVOS PERENNES Y SEMIPERENNES. BPIN: 2024002130252.</t>
  </si>
  <si>
    <t>PROYECTOS: 
1) Fortalecimiento a la seguridad alimentaria mediante la producción de pollos de engorde por mujeres rurales afrodescendientes de Mampuján, municipio de María Labaja, departamento de   Bolívar: BPIN 2024002130095. 
2) Apoyo a la seguridad alimentaria de la Comunidad Indígena "LA PISTA" del pueblo Zenú,  mediante la entrega de semillas de maíz, arroz, capacitación y equipos de procesamiento,   María La Baja. BPIN: 2024002130094. 
3) Apoyo PARA EL ESTABLECIMIENTO Y FORTALECIMIENTO DE AGRONEGOCIOS A PARTIR DE LA IDENTIFICACIÓN DE ÁREAS CON POTENCIAL PRODUCTIVO PARA CULTIVOS PERENNES Y SEMIPERENNES. BPIN: 2024002130252.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</si>
</sst>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8" x14ac:knownFonts="1">
    <font>
      <sz val="11"/>
      <color theme="1"/>
      <name val="Calibri"/>
      <family val="2"/>
      <scheme val="minor"/>
    </font>
    <font>
      <b/>
      <sz val="11"/>
      <color theme="1"/>
      <name val="Calibri"/>
      <family val="2"/>
      <scheme val="minor"/>
    </font>
    <font>
      <sz val="11"/>
      <color rgb="FF000000"/>
      <name val="Aptos Display"/>
      <family val="2"/>
    </font>
    <font>
      <b/>
      <sz val="11"/>
      <color rgb="FF000000"/>
      <name val="Aptos Display"/>
      <family val="2"/>
    </font>
    <font>
      <sz val="11"/>
      <color theme="1"/>
      <name val="Calibri"/>
      <family val="2"/>
    </font>
    <font>
      <b/>
      <sz val="10"/>
      <color rgb="FFFFFFFF"/>
      <name val="Aptos Display"/>
      <family val="2"/>
    </font>
    <font>
      <sz val="12"/>
      <color theme="1"/>
      <name val="Calibri"/>
      <family val="2"/>
      <scheme val="minor"/>
    </font>
    <font>
      <sz val="12"/>
      <color rgb="FF000000"/>
      <name val="Calibri"/>
      <family val="2"/>
      <scheme val="minor"/>
    </font>
    <font>
      <sz val="11"/>
      <color theme="1"/>
      <name val="Calibri"/>
      <family val="2"/>
      <scheme val="minor"/>
    </font>
    <font>
      <b/>
      <sz val="12"/>
      <color theme="1"/>
      <name val="Arial"/>
      <family val="2"/>
    </font>
    <font>
      <b/>
      <sz val="10"/>
      <color theme="1"/>
      <name val="Verdana"/>
      <family val="2"/>
    </font>
    <font>
      <b/>
      <sz val="11"/>
      <color theme="1"/>
      <name val="Arial"/>
      <family val="2"/>
    </font>
    <font>
      <sz val="8"/>
      <color theme="1"/>
      <name val="Verdana"/>
      <family val="2"/>
    </font>
    <font>
      <b/>
      <sz val="8"/>
      <color theme="1"/>
      <name val="Verdana"/>
      <family val="2"/>
    </font>
    <font>
      <sz val="8"/>
      <color theme="1"/>
      <name val="Calibri"/>
      <family val="2"/>
      <scheme val="minor"/>
    </font>
    <font>
      <sz val="9"/>
      <color theme="1"/>
      <name val="Verdana"/>
      <family val="2"/>
    </font>
    <font>
      <sz val="8"/>
      <name val="Verdana"/>
      <family val="2"/>
    </font>
    <font>
      <sz val="9"/>
      <name val="Verdana"/>
      <family val="2"/>
    </font>
    <font>
      <b/>
      <sz val="14"/>
      <color theme="1"/>
      <name val="Calibri"/>
      <family val="2"/>
      <scheme val="minor"/>
    </font>
    <font>
      <sz val="11"/>
      <color rgb="FF000000"/>
      <name val="Calibri"/>
      <family val="2"/>
      <scheme val="minor"/>
    </font>
    <font>
      <b/>
      <sz val="11"/>
      <color rgb="FF000000"/>
      <name val="Calibri"/>
      <family val="2"/>
      <scheme val="minor"/>
    </font>
    <font>
      <u/>
      <sz val="11"/>
      <name val="Calibri"/>
      <family val="2"/>
      <scheme val="minor"/>
    </font>
    <font>
      <u/>
      <sz val="11"/>
      <color rgb="FF000000"/>
      <name val="Calibri"/>
      <family val="2"/>
      <scheme val="minor"/>
    </font>
    <font>
      <b/>
      <u/>
      <sz val="11"/>
      <color rgb="FF000000"/>
      <name val="Calibri"/>
      <family val="2"/>
      <scheme val="minor"/>
    </font>
    <font>
      <b/>
      <sz val="12"/>
      <color theme="1"/>
      <name val="Calibri"/>
      <family val="2"/>
      <scheme val="minor"/>
    </font>
    <font>
      <b/>
      <sz val="12"/>
      <color rgb="FF000000"/>
      <name val="Arial"/>
      <family val="2"/>
    </font>
    <font>
      <u/>
      <sz val="11"/>
      <color theme="10"/>
      <name val="Calibri"/>
      <family val="2"/>
      <scheme val="minor"/>
    </font>
    <font>
      <b/>
      <sz val="9"/>
      <color indexed="81"/>
      <name val="Tahoma"/>
      <charset val="1"/>
    </font>
    <font>
      <sz val="9"/>
      <color indexed="81"/>
      <name val="Tahoma"/>
      <charset val="1"/>
    </font>
    <font>
      <sz val="11"/>
      <color rgb="FFFF0000"/>
      <name val="Calibri"/>
      <family val="2"/>
      <scheme val="minor"/>
    </font>
    <font>
      <sz val="12"/>
      <color theme="1"/>
      <name val="Arial"/>
      <family val="2"/>
    </font>
    <font>
      <sz val="14"/>
      <color theme="1"/>
      <name val="Arial"/>
      <family val="2"/>
    </font>
    <font>
      <u val="double"/>
      <sz val="14"/>
      <color theme="1"/>
      <name val="Arial"/>
      <family val="2"/>
    </font>
    <font>
      <u/>
      <sz val="14"/>
      <color theme="1"/>
      <name val="Arial"/>
      <family val="2"/>
    </font>
    <font>
      <sz val="11"/>
      <color theme="1"/>
      <name val="Arial"/>
      <family val="2"/>
    </font>
    <font>
      <b/>
      <sz val="16"/>
      <color theme="1"/>
      <name val="Arial"/>
      <family val="2"/>
    </font>
    <font>
      <b/>
      <sz val="14"/>
      <color theme="1"/>
      <name val="Arial"/>
      <family val="2"/>
    </font>
    <font>
      <sz val="14"/>
      <color theme="1"/>
      <name val="Calibri"/>
      <family val="2"/>
      <scheme val="minor"/>
    </font>
    <font>
      <sz val="11"/>
      <name val="Calibri"/>
      <family val="2"/>
      <scheme val="minor"/>
    </font>
    <font>
      <sz val="11"/>
      <color rgb="FF000000"/>
      <name val="Arial"/>
      <family val="2"/>
    </font>
    <font>
      <b/>
      <sz val="10"/>
      <color rgb="FF000000"/>
      <name val="Arial"/>
      <family val="2"/>
    </font>
    <font>
      <sz val="22"/>
      <color theme="1"/>
      <name val="Calibri"/>
      <family val="2"/>
      <scheme val="minor"/>
    </font>
    <font>
      <sz val="11"/>
      <name val="Arial"/>
      <family val="2"/>
    </font>
    <font>
      <sz val="10"/>
      <name val="Arial"/>
      <family val="2"/>
    </font>
    <font>
      <sz val="10"/>
      <color rgb="FF000000"/>
      <name val="Arial"/>
      <family val="2"/>
    </font>
    <font>
      <sz val="9"/>
      <color rgb="FF000000"/>
      <name val="Calibri"/>
      <family val="2"/>
      <scheme val="minor"/>
    </font>
    <font>
      <sz val="11"/>
      <color theme="9" tint="-0.249977111117893"/>
      <name val="Calibri"/>
      <family val="2"/>
      <scheme val="minor"/>
    </font>
    <font>
      <sz val="10"/>
      <color theme="1"/>
      <name val="Verdana"/>
      <family val="2"/>
    </font>
    <font>
      <sz val="10"/>
      <color indexed="8"/>
      <name val="Verdana"/>
      <family val="2"/>
    </font>
    <font>
      <b/>
      <sz val="10"/>
      <color indexed="8"/>
      <name val="Verdana"/>
      <family val="2"/>
    </font>
    <font>
      <b/>
      <i/>
      <sz val="10"/>
      <color indexed="8"/>
      <name val="Verdana"/>
      <family val="2"/>
    </font>
    <font>
      <i/>
      <sz val="10"/>
      <color indexed="8"/>
      <name val="Verdana"/>
      <family val="2"/>
    </font>
    <font>
      <b/>
      <sz val="12"/>
      <color theme="1"/>
      <name val="Tahoma"/>
      <family val="2"/>
    </font>
    <font>
      <sz val="12"/>
      <color theme="1"/>
      <name val="Tahoma"/>
      <family val="2"/>
    </font>
    <font>
      <b/>
      <sz val="12"/>
      <name val="Tahoma"/>
      <family val="2"/>
    </font>
    <font>
      <sz val="12"/>
      <color rgb="FF000000"/>
      <name val="Tahoma"/>
      <family val="2"/>
    </font>
    <font>
      <sz val="12"/>
      <name val="Tahoma"/>
      <family val="2"/>
    </font>
    <font>
      <b/>
      <sz val="9"/>
      <color indexed="81"/>
      <name val="Tahoma"/>
      <family val="2"/>
    </font>
    <font>
      <sz val="9"/>
      <color indexed="81"/>
      <name val="Tahoma"/>
      <family val="2"/>
    </font>
    <font>
      <sz val="8"/>
      <color rgb="FF000000"/>
      <name val="Verdana"/>
      <family val="2"/>
    </font>
    <font>
      <b/>
      <sz val="10"/>
      <color theme="1"/>
      <name val="Calibri"/>
      <family val="2"/>
      <scheme val="minor"/>
    </font>
    <font>
      <sz val="10"/>
      <color theme="1"/>
      <name val="Calibri"/>
      <family val="2"/>
      <scheme val="minor"/>
    </font>
    <font>
      <sz val="11"/>
      <color rgb="FF000000"/>
      <name val="Calibri"/>
      <family val="2"/>
    </font>
    <font>
      <sz val="14"/>
      <color rgb="FFFF0000"/>
      <name val="Calibri"/>
      <family val="2"/>
      <scheme val="minor"/>
    </font>
    <font>
      <sz val="20"/>
      <color rgb="FFFF0000"/>
      <name val="Calibri"/>
      <family val="2"/>
      <scheme val="minor"/>
    </font>
    <font>
      <sz val="10"/>
      <color rgb="FF000000"/>
      <name val="Calibri"/>
      <family val="2"/>
      <scheme val="minor"/>
    </font>
    <font>
      <b/>
      <sz val="10"/>
      <name val="Calibri"/>
      <family val="2"/>
      <scheme val="minor"/>
    </font>
    <font>
      <sz val="10"/>
      <name val="Calibri"/>
      <family val="2"/>
      <scheme val="minor"/>
    </font>
  </fonts>
  <fills count="26">
    <fill>
      <patternFill patternType="none"/>
    </fill>
    <fill>
      <patternFill patternType="gray125"/>
    </fill>
    <fill>
      <patternFill patternType="solid">
        <fgColor rgb="FF4472C4"/>
        <bgColor rgb="FF8EAADB"/>
      </patternFill>
    </fill>
    <fill>
      <patternFill patternType="solid">
        <fgColor rgb="FF4472C4"/>
        <bgColor rgb="FF000000"/>
      </patternFill>
    </fill>
    <fill>
      <patternFill patternType="solid">
        <fgColor theme="0"/>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bgColor theme="0"/>
      </patternFill>
    </fill>
    <fill>
      <patternFill patternType="solid">
        <fgColor rgb="FFFFFF00"/>
        <bgColor indexed="64"/>
      </patternFill>
    </fill>
    <fill>
      <patternFill patternType="solid">
        <fgColor theme="5" tint="0.59999389629810485"/>
        <bgColor indexed="64"/>
      </patternFill>
    </fill>
    <fill>
      <patternFill patternType="solid">
        <fgColor rgb="FFFFFFFF"/>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ACB9CA"/>
        <bgColor rgb="FF000000"/>
      </patternFill>
    </fill>
    <fill>
      <patternFill patternType="solid">
        <fgColor rgb="FFFF00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FF"/>
        <bgColor rgb="FFFFFFFF"/>
      </patternFill>
    </fill>
    <fill>
      <patternFill patternType="solid">
        <fgColor rgb="FFB4C6E7"/>
        <bgColor rgb="FF000000"/>
      </patternFill>
    </fill>
    <fill>
      <patternFill patternType="solid">
        <fgColor rgb="FF00B0F0"/>
        <bgColor indexed="64"/>
      </patternFill>
    </fill>
    <fill>
      <patternFill patternType="solid">
        <fgColor theme="4"/>
        <bgColor indexed="64"/>
      </patternFill>
    </fill>
    <fill>
      <patternFill patternType="solid">
        <fgColor rgb="FF5597D3"/>
        <bgColor indexed="64"/>
      </patternFill>
    </fill>
    <fill>
      <patternFill patternType="solid">
        <fgColor theme="9" tint="0.79998168889431442"/>
        <bgColor indexed="64"/>
      </patternFill>
    </fill>
  </fills>
  <borders count="8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right/>
      <top style="thin">
        <color auto="1"/>
      </top>
      <bottom/>
      <diagonal/>
    </border>
    <border>
      <left/>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rgb="FF000000"/>
      </left>
      <right/>
      <top style="thin">
        <color rgb="FF000000"/>
      </top>
      <bottom/>
      <diagonal/>
    </border>
    <border>
      <left style="thin">
        <color rgb="FF000000"/>
      </left>
      <right/>
      <top/>
      <bottom/>
      <diagonal/>
    </border>
  </borders>
  <cellStyleXfs count="4">
    <xf numFmtId="0" fontId="0" fillId="0" borderId="0"/>
    <xf numFmtId="9" fontId="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cellStyleXfs>
  <cellXfs count="773">
    <xf numFmtId="0" fontId="0" fillId="0" borderId="0" xfId="0"/>
    <xf numFmtId="0" fontId="4" fillId="0" borderId="0" xfId="0" applyFont="1"/>
    <xf numFmtId="0" fontId="5" fillId="2"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14" fontId="5" fillId="3" borderId="8" xfId="0" applyNumberFormat="1" applyFont="1" applyFill="1" applyBorder="1" applyAlignment="1">
      <alignment horizontal="center" vertical="center" wrapText="1"/>
    </xf>
    <xf numFmtId="0" fontId="0" fillId="0" borderId="9" xfId="0" applyBorder="1" applyAlignment="1">
      <alignment horizontal="left" vertical="center" wrapText="1"/>
    </xf>
    <xf numFmtId="0" fontId="0" fillId="4" borderId="9" xfId="0" applyFill="1" applyBorder="1" applyAlignment="1">
      <alignment horizontal="left" vertical="center" wrapText="1"/>
    </xf>
    <xf numFmtId="0" fontId="0" fillId="0" borderId="9" xfId="0" applyBorder="1" applyAlignment="1">
      <alignment horizontal="center" vertical="center"/>
    </xf>
    <xf numFmtId="0" fontId="0" fillId="4" borderId="9" xfId="0" applyFill="1" applyBorder="1" applyAlignment="1">
      <alignment horizontal="center" vertical="center" wrapText="1"/>
    </xf>
    <xf numFmtId="0" fontId="0" fillId="0" borderId="9" xfId="0" applyBorder="1" applyAlignment="1">
      <alignment horizontal="center" vertical="center" wrapText="1"/>
    </xf>
    <xf numFmtId="14" fontId="5" fillId="3" borderId="14" xfId="0" applyNumberFormat="1" applyFont="1" applyFill="1" applyBorder="1" applyAlignment="1">
      <alignment horizontal="center" vertical="center" wrapText="1"/>
    </xf>
    <xf numFmtId="0" fontId="0" fillId="0" borderId="11" xfId="0" applyBorder="1" applyAlignment="1">
      <alignment horizontal="center" vertical="center"/>
    </xf>
    <xf numFmtId="14" fontId="5" fillId="3" borderId="15" xfId="0" applyNumberFormat="1" applyFont="1" applyFill="1" applyBorder="1" applyAlignment="1">
      <alignment horizontal="center" vertical="center" wrapText="1"/>
    </xf>
    <xf numFmtId="14" fontId="5" fillId="3" borderId="16" xfId="0" applyNumberFormat="1" applyFont="1" applyFill="1" applyBorder="1" applyAlignment="1">
      <alignment horizontal="center" vertical="center" wrapText="1"/>
    </xf>
    <xf numFmtId="9" fontId="0" fillId="0" borderId="11" xfId="1" applyFont="1" applyBorder="1" applyAlignment="1">
      <alignment horizontal="center" vertical="center"/>
    </xf>
    <xf numFmtId="9" fontId="0" fillId="0" borderId="11" xfId="1" applyFont="1" applyBorder="1" applyAlignment="1">
      <alignment horizontal="left" vertical="center" wrapText="1"/>
    </xf>
    <xf numFmtId="0" fontId="0" fillId="0" borderId="0" xfId="0" applyAlignment="1">
      <alignment horizontal="left" vertical="center"/>
    </xf>
    <xf numFmtId="0" fontId="10" fillId="5" borderId="11" xfId="0" applyFont="1" applyFill="1" applyBorder="1" applyAlignment="1">
      <alignment horizontal="center" vertical="center" wrapText="1"/>
    </xf>
    <xf numFmtId="0" fontId="10" fillId="5" borderId="11" xfId="0" applyFont="1" applyFill="1" applyBorder="1" applyAlignment="1">
      <alignment horizontal="center" vertical="center" textRotation="90" wrapText="1"/>
    </xf>
    <xf numFmtId="0" fontId="11" fillId="6" borderId="11" xfId="0" applyFont="1" applyFill="1" applyBorder="1" applyAlignment="1">
      <alignment horizontal="center" vertical="center" wrapText="1"/>
    </xf>
    <xf numFmtId="0" fontId="12" fillId="0" borderId="9" xfId="0" applyFont="1" applyBorder="1" applyAlignment="1">
      <alignment horizontal="center" vertical="center" textRotation="90" wrapText="1"/>
    </xf>
    <xf numFmtId="0" fontId="12" fillId="0" borderId="9" xfId="0" applyFont="1" applyBorder="1" applyAlignment="1">
      <alignment horizontal="center" vertical="center" wrapText="1"/>
    </xf>
    <xf numFmtId="9" fontId="14" fillId="0" borderId="9" xfId="0" applyNumberFormat="1" applyFont="1" applyBorder="1" applyAlignment="1">
      <alignment horizontal="center" vertical="center"/>
    </xf>
    <xf numFmtId="0" fontId="15" fillId="0" borderId="9" xfId="0" applyFont="1" applyBorder="1" applyAlignment="1">
      <alignment horizontal="left" vertical="center" wrapText="1"/>
    </xf>
    <xf numFmtId="0" fontId="16" fillId="0" borderId="9" xfId="0" applyFont="1" applyBorder="1" applyAlignment="1">
      <alignment horizontal="center" vertical="center" wrapText="1"/>
    </xf>
    <xf numFmtId="0" fontId="14" fillId="0" borderId="9" xfId="0" applyFont="1" applyBorder="1"/>
    <xf numFmtId="0" fontId="18" fillId="6" borderId="11" xfId="0" applyFont="1" applyFill="1" applyBorder="1" applyAlignment="1">
      <alignment horizontal="center" vertical="center" wrapText="1"/>
    </xf>
    <xf numFmtId="0" fontId="18" fillId="6" borderId="11" xfId="0" applyFont="1" applyFill="1" applyBorder="1" applyAlignment="1">
      <alignment horizontal="center" vertical="center" textRotation="90" wrapText="1"/>
    </xf>
    <xf numFmtId="0" fontId="18" fillId="6" borderId="26" xfId="0" applyFont="1" applyFill="1" applyBorder="1" applyAlignment="1">
      <alignment horizontal="center" vertical="center" wrapText="1"/>
    </xf>
    <xf numFmtId="0" fontId="0" fillId="0" borderId="9" xfId="0" applyBorder="1" applyAlignment="1">
      <alignment horizontal="left" vertical="center" textRotation="90" wrapText="1"/>
    </xf>
    <xf numFmtId="0" fontId="0" fillId="0" borderId="10" xfId="0" applyBorder="1" applyAlignment="1">
      <alignment horizontal="left" vertical="center" textRotation="90" wrapText="1"/>
    </xf>
    <xf numFmtId="0" fontId="10" fillId="5" borderId="12" xfId="0" applyFont="1" applyFill="1" applyBorder="1" applyAlignment="1">
      <alignment horizontal="center" vertical="center" wrapText="1"/>
    </xf>
    <xf numFmtId="0" fontId="0" fillId="0" borderId="9" xfId="0" applyBorder="1"/>
    <xf numFmtId="9" fontId="0" fillId="0" borderId="9" xfId="0" applyNumberFormat="1" applyBorder="1" applyAlignment="1">
      <alignment horizontal="center" vertical="center"/>
    </xf>
    <xf numFmtId="0" fontId="12" fillId="0" borderId="10" xfId="0" applyFont="1" applyBorder="1" applyAlignment="1">
      <alignment horizontal="center" vertical="center" textRotation="90" wrapText="1"/>
    </xf>
    <xf numFmtId="0" fontId="12" fillId="0" borderId="12" xfId="0" applyFont="1" applyBorder="1" applyAlignment="1">
      <alignment horizontal="center" vertical="center" textRotation="90" wrapText="1"/>
    </xf>
    <xf numFmtId="0" fontId="12" fillId="0" borderId="11" xfId="0" applyFont="1" applyBorder="1" applyAlignment="1">
      <alignment horizontal="center" vertical="center" textRotation="90" wrapText="1"/>
    </xf>
    <xf numFmtId="0" fontId="17" fillId="0" borderId="9" xfId="0" applyFont="1" applyBorder="1" applyAlignment="1">
      <alignment horizontal="left" vertical="center" wrapText="1"/>
    </xf>
    <xf numFmtId="9" fontId="0" fillId="0" borderId="9" xfId="0" applyNumberFormat="1" applyBorder="1"/>
    <xf numFmtId="0" fontId="12" fillId="8" borderId="34" xfId="0" applyFont="1" applyFill="1" applyBorder="1" applyAlignment="1">
      <alignment horizontal="center" vertical="center" wrapText="1"/>
    </xf>
    <xf numFmtId="0" fontId="12" fillId="8" borderId="9" xfId="0" applyFont="1" applyFill="1" applyBorder="1" applyAlignment="1">
      <alignment horizontal="center" vertical="center" textRotation="90"/>
    </xf>
    <xf numFmtId="0" fontId="12" fillId="8" borderId="34" xfId="0" applyFont="1" applyFill="1" applyBorder="1" applyAlignment="1">
      <alignment horizontal="center" vertical="center"/>
    </xf>
    <xf numFmtId="9" fontId="0" fillId="0" borderId="9" xfId="0" applyNumberFormat="1" applyBorder="1" applyAlignment="1">
      <alignment vertical="center"/>
    </xf>
    <xf numFmtId="0" fontId="0" fillId="0" borderId="0" xfId="0" applyAlignment="1">
      <alignment vertical="center" wrapText="1"/>
    </xf>
    <xf numFmtId="0" fontId="18" fillId="6" borderId="12" xfId="0" applyFont="1" applyFill="1" applyBorder="1" applyAlignment="1">
      <alignment horizontal="center" vertical="center" wrapText="1"/>
    </xf>
    <xf numFmtId="0" fontId="18" fillId="6" borderId="12" xfId="0" applyFont="1" applyFill="1" applyBorder="1" applyAlignment="1">
      <alignment horizontal="center" vertical="center" textRotation="90" wrapText="1"/>
    </xf>
    <xf numFmtId="0" fontId="18" fillId="6" borderId="22" xfId="0" applyFont="1" applyFill="1" applyBorder="1" applyAlignment="1">
      <alignment horizontal="center" vertical="center" wrapText="1"/>
    </xf>
    <xf numFmtId="0" fontId="18" fillId="6" borderId="10" xfId="0" applyFont="1" applyFill="1" applyBorder="1" applyAlignment="1">
      <alignment horizontal="center" vertical="center" wrapText="1"/>
    </xf>
    <xf numFmtId="0" fontId="0" fillId="4" borderId="37" xfId="0" applyFill="1" applyBorder="1" applyAlignment="1">
      <alignment vertical="center" wrapText="1"/>
    </xf>
    <xf numFmtId="0" fontId="0" fillId="4" borderId="37" xfId="0" applyFill="1" applyBorder="1" applyAlignment="1">
      <alignment horizontal="center" vertical="center" textRotation="90" wrapText="1"/>
    </xf>
    <xf numFmtId="0" fontId="0" fillId="4" borderId="38" xfId="0" applyFill="1" applyBorder="1" applyAlignment="1">
      <alignment horizontal="left" vertical="center" wrapText="1"/>
    </xf>
    <xf numFmtId="3" fontId="0" fillId="4" borderId="9" xfId="0" applyNumberFormat="1" applyFill="1" applyBorder="1" applyAlignment="1">
      <alignment horizontal="left" vertical="center" wrapText="1"/>
    </xf>
    <xf numFmtId="0" fontId="0" fillId="4" borderId="9" xfId="0" applyFill="1" applyBorder="1" applyAlignment="1">
      <alignment vertical="center" wrapText="1"/>
    </xf>
    <xf numFmtId="0" fontId="0" fillId="4" borderId="9" xfId="0" applyFill="1" applyBorder="1" applyAlignment="1">
      <alignment horizontal="center" vertical="center" textRotation="90" wrapText="1"/>
    </xf>
    <xf numFmtId="0" fontId="0" fillId="4" borderId="39" xfId="0" applyFill="1" applyBorder="1" applyAlignment="1">
      <alignment horizontal="left" vertical="center" wrapText="1"/>
    </xf>
    <xf numFmtId="0" fontId="0" fillId="4" borderId="39" xfId="0" applyFill="1" applyBorder="1" applyAlignment="1">
      <alignment horizontal="center" vertical="center" wrapText="1"/>
    </xf>
    <xf numFmtId="0" fontId="19" fillId="11" borderId="10" xfId="0" applyFont="1" applyFill="1" applyBorder="1" applyAlignment="1">
      <alignment vertical="center" wrapText="1"/>
    </xf>
    <xf numFmtId="0" fontId="0" fillId="4" borderId="9" xfId="0" applyFill="1" applyBorder="1" applyAlignment="1">
      <alignment vertical="center" textRotation="90" wrapText="1"/>
    </xf>
    <xf numFmtId="0" fontId="0" fillId="4" borderId="39" xfId="0" applyFill="1" applyBorder="1" applyAlignment="1">
      <alignment vertical="center" wrapText="1"/>
    </xf>
    <xf numFmtId="0" fontId="19" fillId="11" borderId="9" xfId="0" applyFont="1" applyFill="1" applyBorder="1" applyAlignment="1">
      <alignment vertical="center" wrapText="1"/>
    </xf>
    <xf numFmtId="0" fontId="0" fillId="10" borderId="9" xfId="0" applyFill="1" applyBorder="1" applyAlignment="1">
      <alignment horizontal="center" vertical="center" textRotation="90" wrapText="1"/>
    </xf>
    <xf numFmtId="0" fontId="0" fillId="10" borderId="9" xfId="0" applyFill="1" applyBorder="1" applyAlignment="1">
      <alignment horizontal="center" vertical="center"/>
    </xf>
    <xf numFmtId="0" fontId="6" fillId="10" borderId="9" xfId="0" applyFont="1" applyFill="1" applyBorder="1" applyAlignment="1">
      <alignment horizontal="left" vertical="center" wrapText="1"/>
    </xf>
    <xf numFmtId="0" fontId="0" fillId="4" borderId="9" xfId="0" applyFill="1" applyBorder="1" applyAlignment="1">
      <alignment horizontal="left" vertical="center" textRotation="90"/>
    </xf>
    <xf numFmtId="0" fontId="0" fillId="0" borderId="0" xfId="0" applyAlignment="1">
      <alignment vertical="center" textRotation="90"/>
    </xf>
    <xf numFmtId="0" fontId="0" fillId="0" borderId="0" xfId="0" applyAlignment="1">
      <alignment vertical="center" textRotation="90" wrapText="1"/>
    </xf>
    <xf numFmtId="0" fontId="0" fillId="0" borderId="0" xfId="0" applyAlignment="1">
      <alignment horizontal="left" vertical="center" wrapText="1"/>
    </xf>
    <xf numFmtId="0" fontId="0" fillId="0" borderId="0" xfId="0" applyAlignment="1">
      <alignment horizontal="left" vertical="center" textRotation="90"/>
    </xf>
    <xf numFmtId="0" fontId="18" fillId="6" borderId="9" xfId="0" applyFont="1" applyFill="1" applyBorder="1" applyAlignment="1">
      <alignment horizontal="center" vertical="center" wrapText="1"/>
    </xf>
    <xf numFmtId="0" fontId="18" fillId="6" borderId="9" xfId="0" applyFont="1" applyFill="1" applyBorder="1" applyAlignment="1">
      <alignment horizontal="center" vertical="center" textRotation="90" wrapText="1"/>
    </xf>
    <xf numFmtId="0" fontId="18" fillId="6" borderId="44" xfId="0" applyFont="1" applyFill="1" applyBorder="1" applyAlignment="1">
      <alignment horizontal="center" vertical="center" wrapText="1"/>
    </xf>
    <xf numFmtId="0" fontId="20" fillId="0" borderId="9" xfId="0" applyFont="1" applyBorder="1" applyAlignment="1">
      <alignment horizontal="left" vertical="center" wrapText="1"/>
    </xf>
    <xf numFmtId="0" fontId="7" fillId="0" borderId="9" xfId="0" applyFont="1" applyBorder="1" applyAlignment="1">
      <alignment horizontal="left" vertical="center" wrapText="1"/>
    </xf>
    <xf numFmtId="0" fontId="19" fillId="0" borderId="9" xfId="0" applyFont="1" applyBorder="1" applyAlignment="1">
      <alignment horizontal="left" vertical="center" wrapText="1"/>
    </xf>
    <xf numFmtId="0" fontId="19" fillId="0" borderId="9" xfId="0" applyFont="1" applyBorder="1" applyAlignment="1">
      <alignment horizontal="left" vertical="center" textRotation="90" wrapText="1"/>
    </xf>
    <xf numFmtId="0" fontId="19" fillId="12" borderId="9" xfId="0" applyFont="1" applyFill="1" applyBorder="1" applyAlignment="1">
      <alignment horizontal="center" vertical="center" textRotation="90" wrapText="1"/>
    </xf>
    <xf numFmtId="0" fontId="19" fillId="0" borderId="9" xfId="0" applyFont="1" applyBorder="1" applyAlignment="1">
      <alignment horizontal="center" vertical="center" textRotation="90" wrapText="1"/>
    </xf>
    <xf numFmtId="0" fontId="19" fillId="0" borderId="39" xfId="0" applyFont="1" applyBorder="1" applyAlignment="1">
      <alignment horizontal="left" vertical="center" wrapText="1"/>
    </xf>
    <xf numFmtId="0" fontId="0" fillId="0" borderId="44" xfId="0" applyBorder="1" applyAlignment="1">
      <alignment horizontal="center" vertical="center"/>
    </xf>
    <xf numFmtId="0" fontId="19" fillId="13" borderId="9" xfId="0" applyFont="1" applyFill="1" applyBorder="1" applyAlignment="1">
      <alignment horizontal="center" vertical="center" textRotation="90" wrapText="1"/>
    </xf>
    <xf numFmtId="0" fontId="19" fillId="14" borderId="9" xfId="0" applyFont="1" applyFill="1" applyBorder="1" applyAlignment="1">
      <alignment horizontal="center" vertical="center" textRotation="90" wrapText="1"/>
    </xf>
    <xf numFmtId="0" fontId="19" fillId="0" borderId="39" xfId="0" applyFont="1" applyBorder="1" applyAlignment="1">
      <alignment horizontal="justify" vertical="center" wrapText="1"/>
    </xf>
    <xf numFmtId="0" fontId="0" fillId="0" borderId="44" xfId="0" applyBorder="1" applyAlignment="1">
      <alignment horizontal="center" vertical="center" wrapText="1"/>
    </xf>
    <xf numFmtId="0" fontId="20" fillId="0" borderId="46" xfId="0" applyFont="1" applyBorder="1" applyAlignment="1">
      <alignment horizontal="left" vertical="center" wrapText="1"/>
    </xf>
    <xf numFmtId="0" fontId="7" fillId="0" borderId="46" xfId="0" applyFont="1" applyBorder="1" applyAlignment="1">
      <alignment horizontal="left" vertical="center" wrapText="1"/>
    </xf>
    <xf numFmtId="0" fontId="19" fillId="0" borderId="46" xfId="0" applyFont="1" applyBorder="1" applyAlignment="1">
      <alignment horizontal="left" vertical="center" wrapText="1"/>
    </xf>
    <xf numFmtId="0" fontId="19" fillId="0" borderId="46" xfId="0" applyFont="1" applyBorder="1" applyAlignment="1">
      <alignment horizontal="left" vertical="center" textRotation="90" wrapText="1"/>
    </xf>
    <xf numFmtId="0" fontId="19" fillId="9" borderId="46" xfId="0" applyFont="1" applyFill="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47" xfId="0" applyFont="1" applyBorder="1" applyAlignment="1">
      <alignment horizontal="left" vertical="center" wrapText="1"/>
    </xf>
    <xf numFmtId="0" fontId="0" fillId="0" borderId="48" xfId="0" applyBorder="1" applyAlignment="1">
      <alignment horizontal="center" vertical="center"/>
    </xf>
    <xf numFmtId="0" fontId="0" fillId="0" borderId="0" xfId="0" applyAlignment="1">
      <alignment horizontal="center"/>
    </xf>
    <xf numFmtId="0" fontId="0" fillId="12" borderId="0" xfId="0" applyFill="1"/>
    <xf numFmtId="0" fontId="19" fillId="0" borderId="0" xfId="0" applyFont="1" applyAlignment="1">
      <alignment horizontal="left" vertical="center" wrapText="1"/>
    </xf>
    <xf numFmtId="0" fontId="0" fillId="13" borderId="0" xfId="0" applyFill="1"/>
    <xf numFmtId="0" fontId="0" fillId="14" borderId="0" xfId="0" applyFill="1"/>
    <xf numFmtId="0" fontId="0" fillId="9" borderId="0" xfId="0" applyFill="1"/>
    <xf numFmtId="0" fontId="24" fillId="6" borderId="9" xfId="0" applyFont="1" applyFill="1" applyBorder="1" applyAlignment="1">
      <alignment horizontal="center" vertical="center" wrapText="1"/>
    </xf>
    <xf numFmtId="0" fontId="24" fillId="6" borderId="9" xfId="0" applyFont="1" applyFill="1" applyBorder="1" applyAlignment="1">
      <alignment horizontal="center" vertical="center" textRotation="90" wrapText="1"/>
    </xf>
    <xf numFmtId="0" fontId="24" fillId="6" borderId="44" xfId="0" applyFont="1" applyFill="1" applyBorder="1" applyAlignment="1">
      <alignment horizontal="center" vertical="center" wrapText="1"/>
    </xf>
    <xf numFmtId="0" fontId="25" fillId="15" borderId="10" xfId="0" applyFont="1" applyFill="1" applyBorder="1" applyAlignment="1">
      <alignment horizontal="center" vertical="center" wrapText="1"/>
    </xf>
    <xf numFmtId="0" fontId="24" fillId="6" borderId="39" xfId="0" applyFont="1" applyFill="1" applyBorder="1" applyAlignment="1">
      <alignment horizontal="center" vertical="center" wrapText="1"/>
    </xf>
    <xf numFmtId="0" fontId="14" fillId="0" borderId="9" xfId="0" applyFont="1" applyBorder="1" applyAlignment="1">
      <alignment horizontal="left" vertical="center" wrapText="1"/>
    </xf>
    <xf numFmtId="0" fontId="26" fillId="0" borderId="39" xfId="2" applyBorder="1" applyAlignment="1">
      <alignment horizontal="center" vertical="center" wrapText="1"/>
    </xf>
    <xf numFmtId="0" fontId="0" fillId="0" borderId="9" xfId="0" applyBorder="1" applyAlignment="1">
      <alignment vertical="center" wrapText="1"/>
    </xf>
    <xf numFmtId="0" fontId="0" fillId="0" borderId="9" xfId="0" applyBorder="1" applyAlignment="1">
      <alignment wrapText="1"/>
    </xf>
    <xf numFmtId="0" fontId="0" fillId="0" borderId="39" xfId="0" applyBorder="1" applyAlignment="1">
      <alignment horizontal="center" vertical="center" wrapText="1"/>
    </xf>
    <xf numFmtId="0" fontId="18" fillId="6" borderId="51" xfId="0" applyFont="1" applyFill="1" applyBorder="1" applyAlignment="1">
      <alignment horizontal="center" vertical="center" wrapText="1"/>
    </xf>
    <xf numFmtId="0" fontId="18" fillId="6" borderId="51" xfId="0" applyFont="1" applyFill="1" applyBorder="1" applyAlignment="1">
      <alignment horizontal="center" vertical="center" textRotation="90" wrapText="1"/>
    </xf>
    <xf numFmtId="0" fontId="18" fillId="6" borderId="53" xfId="0" applyFont="1" applyFill="1" applyBorder="1" applyAlignment="1">
      <alignment horizontal="center" vertical="center" wrapText="1"/>
    </xf>
    <xf numFmtId="0" fontId="0" fillId="0" borderId="37" xfId="0" applyBorder="1" applyAlignment="1">
      <alignment horizontal="left" vertical="center" wrapText="1"/>
    </xf>
    <xf numFmtId="0" fontId="0" fillId="0" borderId="46" xfId="0" applyBorder="1" applyAlignment="1">
      <alignment horizontal="center" vertical="center" wrapText="1"/>
    </xf>
    <xf numFmtId="0" fontId="6" fillId="0" borderId="47" xfId="0" applyFont="1" applyBorder="1" applyAlignment="1">
      <alignment horizontal="left" vertical="center" wrapText="1"/>
    </xf>
    <xf numFmtId="0" fontId="0" fillId="0" borderId="46" xfId="0" applyBorder="1" applyAlignment="1">
      <alignment horizontal="left" vertical="center" wrapText="1"/>
    </xf>
    <xf numFmtId="0" fontId="0" fillId="0" borderId="46" xfId="0" applyBorder="1" applyAlignment="1">
      <alignment horizontal="left" vertical="center" textRotation="90" wrapText="1"/>
    </xf>
    <xf numFmtId="0" fontId="0" fillId="0" borderId="47" xfId="0" applyBorder="1" applyAlignment="1">
      <alignment horizontal="left" vertical="center" wrapText="1"/>
    </xf>
    <xf numFmtId="0" fontId="26" fillId="0" borderId="46" xfId="2" applyBorder="1" applyAlignment="1">
      <alignment vertical="center" wrapText="1"/>
    </xf>
    <xf numFmtId="0" fontId="26" fillId="0" borderId="48" xfId="2" applyBorder="1" applyAlignment="1">
      <alignment vertical="center" wrapText="1"/>
    </xf>
    <xf numFmtId="0" fontId="0" fillId="0" borderId="10" xfId="0" applyBorder="1" applyAlignment="1">
      <alignment horizontal="center" vertical="center" wrapText="1"/>
    </xf>
    <xf numFmtId="0" fontId="0" fillId="0" borderId="10" xfId="0" applyBorder="1" applyAlignment="1">
      <alignment horizontal="left" vertical="center" wrapText="1"/>
    </xf>
    <xf numFmtId="0" fontId="0" fillId="0" borderId="9" xfId="0" applyBorder="1" applyAlignment="1">
      <alignment horizontal="center"/>
    </xf>
    <xf numFmtId="0" fontId="0" fillId="0" borderId="9" xfId="0" applyBorder="1" applyAlignment="1">
      <alignment horizontal="center" vertical="center" textRotation="90" wrapText="1"/>
    </xf>
    <xf numFmtId="0" fontId="18" fillId="6" borderId="43" xfId="0" applyFont="1" applyFill="1" applyBorder="1" applyAlignment="1">
      <alignment horizontal="center" vertical="center" wrapText="1"/>
    </xf>
    <xf numFmtId="0" fontId="6" fillId="0" borderId="9" xfId="0" applyFont="1" applyBorder="1" applyAlignment="1">
      <alignment horizontal="left" vertical="center" wrapText="1"/>
    </xf>
    <xf numFmtId="0" fontId="18" fillId="6" borderId="36"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9" xfId="0" applyFont="1" applyFill="1" applyBorder="1" applyAlignment="1">
      <alignment horizontal="center" vertical="center" textRotation="90"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30" fillId="0" borderId="10" xfId="0" applyFont="1" applyBorder="1" applyAlignment="1">
      <alignment horizontal="center" vertical="center" textRotation="90" wrapText="1"/>
    </xf>
    <xf numFmtId="0" fontId="30" fillId="0" borderId="9" xfId="0" applyFont="1" applyBorder="1" applyAlignment="1">
      <alignment horizontal="center" vertical="center" textRotation="90" wrapText="1"/>
    </xf>
    <xf numFmtId="0" fontId="9" fillId="0" borderId="9" xfId="0" applyFont="1" applyBorder="1" applyAlignment="1">
      <alignment horizontal="center" vertical="center" textRotation="90" wrapText="1"/>
    </xf>
    <xf numFmtId="0" fontId="9" fillId="0" borderId="10" xfId="0" applyFont="1" applyBorder="1" applyAlignment="1">
      <alignment horizontal="center" vertical="center" textRotation="90" wrapText="1"/>
    </xf>
    <xf numFmtId="9" fontId="9" fillId="0" borderId="9" xfId="0" applyNumberFormat="1" applyFont="1" applyBorder="1" applyAlignment="1">
      <alignment horizontal="center" vertical="center" wrapText="1"/>
    </xf>
    <xf numFmtId="0" fontId="30" fillId="0" borderId="9" xfId="0" applyFont="1" applyBorder="1" applyAlignment="1">
      <alignment horizontal="center" vertical="center" wrapText="1"/>
    </xf>
    <xf numFmtId="0" fontId="30" fillId="0" borderId="0" xfId="0" applyFont="1" applyAlignment="1">
      <alignment horizontal="center" vertical="center" textRotation="90"/>
    </xf>
    <xf numFmtId="0" fontId="30" fillId="0" borderId="0" xfId="0" applyFont="1" applyAlignment="1">
      <alignment horizontal="center" vertical="center"/>
    </xf>
    <xf numFmtId="0" fontId="30" fillId="0" borderId="22" xfId="0" applyFont="1" applyBorder="1" applyAlignment="1">
      <alignment horizontal="center" vertical="center"/>
    </xf>
    <xf numFmtId="0" fontId="30" fillId="0" borderId="0" xfId="0" applyFont="1"/>
    <xf numFmtId="0" fontId="30" fillId="0" borderId="23" xfId="0" applyFont="1" applyBorder="1"/>
    <xf numFmtId="0" fontId="30" fillId="0" borderId="28" xfId="0" applyFont="1" applyBorder="1"/>
    <xf numFmtId="0" fontId="30" fillId="0" borderId="24" xfId="0" applyFont="1" applyBorder="1"/>
    <xf numFmtId="0" fontId="37" fillId="4" borderId="9" xfId="0" applyFont="1" applyFill="1" applyBorder="1" applyAlignment="1">
      <alignment horizontal="center" vertical="center" wrapText="1"/>
    </xf>
    <xf numFmtId="0" fontId="38" fillId="0" borderId="9" xfId="0" applyFont="1" applyBorder="1" applyAlignment="1">
      <alignment horizontal="left" vertical="center" wrapText="1"/>
    </xf>
    <xf numFmtId="0" fontId="26" fillId="4" borderId="9" xfId="2" applyFill="1" applyBorder="1" applyAlignment="1">
      <alignment horizontal="left" vertical="center" wrapText="1"/>
    </xf>
    <xf numFmtId="0" fontId="34" fillId="0" borderId="62" xfId="0" applyFont="1" applyBorder="1" applyAlignment="1">
      <alignment horizontal="center" vertical="center" wrapText="1"/>
    </xf>
    <xf numFmtId="0" fontId="37" fillId="4" borderId="9" xfId="0" applyFont="1" applyFill="1" applyBorder="1" applyAlignment="1">
      <alignment horizontal="center" vertical="center" textRotation="90" wrapText="1"/>
    </xf>
    <xf numFmtId="0" fontId="39" fillId="0" borderId="34" xfId="0" applyFont="1" applyBorder="1" applyAlignment="1">
      <alignment horizontal="left" vertical="center" wrapText="1"/>
    </xf>
    <xf numFmtId="0" fontId="0" fillId="0" borderId="9" xfId="0" applyBorder="1" applyAlignment="1">
      <alignment vertical="center" textRotation="90" wrapText="1"/>
    </xf>
    <xf numFmtId="0" fontId="0" fillId="0" borderId="44" xfId="0" applyBorder="1" applyAlignment="1">
      <alignment horizontal="left" vertical="center" wrapText="1"/>
    </xf>
    <xf numFmtId="0" fontId="6" fillId="4" borderId="9" xfId="0" applyFont="1" applyFill="1" applyBorder="1" applyAlignment="1">
      <alignment horizontal="left" vertical="center" wrapText="1"/>
    </xf>
    <xf numFmtId="0" fontId="19" fillId="4" borderId="9" xfId="0" applyFont="1" applyFill="1" applyBorder="1" applyAlignment="1">
      <alignment horizontal="left" vertical="center" wrapText="1"/>
    </xf>
    <xf numFmtId="0" fontId="0" fillId="0" borderId="48" xfId="0" applyBorder="1" applyAlignment="1">
      <alignment horizontal="left" vertical="center" wrapText="1"/>
    </xf>
    <xf numFmtId="0" fontId="40" fillId="15" borderId="9" xfId="0" applyFont="1" applyFill="1" applyBorder="1" applyAlignment="1">
      <alignment horizontal="center" vertical="center" wrapText="1"/>
    </xf>
    <xf numFmtId="0" fontId="19" fillId="0" borderId="10" xfId="0" applyFont="1" applyBorder="1" applyAlignment="1">
      <alignment vertical="center" textRotation="90" wrapText="1"/>
    </xf>
    <xf numFmtId="0" fontId="19" fillId="0" borderId="9" xfId="0" applyFont="1" applyBorder="1" applyAlignment="1">
      <alignment horizontal="center" vertical="center" wrapText="1"/>
    </xf>
    <xf numFmtId="0" fontId="26" fillId="0" borderId="0" xfId="2"/>
    <xf numFmtId="14" fontId="0" fillId="0" borderId="9" xfId="0" applyNumberFormat="1" applyBorder="1" applyAlignment="1">
      <alignment horizontal="center" vertical="center"/>
    </xf>
    <xf numFmtId="0" fontId="19" fillId="0" borderId="12" xfId="0" applyFont="1" applyBorder="1" applyAlignment="1">
      <alignment vertical="center" textRotation="90" wrapText="1"/>
    </xf>
    <xf numFmtId="0" fontId="26" fillId="0" borderId="9" xfId="2" applyBorder="1" applyAlignment="1">
      <alignment horizontal="center" vertical="center"/>
    </xf>
    <xf numFmtId="0" fontId="19" fillId="0" borderId="9" xfId="0" applyFont="1" applyBorder="1" applyAlignment="1">
      <alignment horizontal="justify" vertical="center" wrapText="1"/>
    </xf>
    <xf numFmtId="0" fontId="26" fillId="0" borderId="9" xfId="2" applyBorder="1" applyAlignment="1">
      <alignment horizontal="center" vertical="center" wrapText="1"/>
    </xf>
    <xf numFmtId="0" fontId="42" fillId="0" borderId="9" xfId="0" applyFont="1" applyBorder="1" applyAlignment="1">
      <alignment vertical="center" wrapText="1"/>
    </xf>
    <xf numFmtId="0" fontId="42" fillId="0" borderId="9" xfId="0" applyFont="1" applyBorder="1" applyAlignment="1">
      <alignment horizontal="justify" vertical="center" wrapText="1"/>
    </xf>
    <xf numFmtId="0" fontId="43" fillId="0" borderId="9" xfId="0" applyFont="1" applyBorder="1" applyAlignment="1">
      <alignment horizontal="justify" vertical="center"/>
    </xf>
    <xf numFmtId="0" fontId="26" fillId="0" borderId="9" xfId="2" applyBorder="1"/>
    <xf numFmtId="0" fontId="39" fillId="0" borderId="9" xfId="0" applyFont="1" applyBorder="1" applyAlignment="1">
      <alignment vertical="center" wrapText="1"/>
    </xf>
    <xf numFmtId="0" fontId="44" fillId="0" borderId="9" xfId="0" applyFont="1" applyBorder="1" applyAlignment="1">
      <alignment horizontal="left" vertical="center" wrapText="1"/>
    </xf>
    <xf numFmtId="0" fontId="45" fillId="0" borderId="9" xfId="0" applyFont="1" applyBorder="1" applyAlignment="1">
      <alignment horizontal="left" vertical="center" wrapText="1"/>
    </xf>
    <xf numFmtId="0" fontId="43" fillId="0" borderId="9" xfId="0" applyFont="1" applyBorder="1" applyAlignment="1">
      <alignment horizontal="justify" vertical="center" wrapText="1"/>
    </xf>
    <xf numFmtId="0" fontId="19" fillId="0" borderId="11" xfId="0" applyFont="1" applyBorder="1" applyAlignment="1">
      <alignment vertical="center" textRotation="90" wrapText="1"/>
    </xf>
    <xf numFmtId="0" fontId="39" fillId="0" borderId="0" xfId="0" applyFont="1" applyAlignment="1">
      <alignment vertical="top" wrapText="1"/>
    </xf>
    <xf numFmtId="0" fontId="0" fillId="4" borderId="0" xfId="0" applyFill="1"/>
    <xf numFmtId="0" fontId="44" fillId="0" borderId="0" xfId="0" applyFont="1" applyAlignment="1">
      <alignment horizontal="left" vertical="center" wrapText="1"/>
    </xf>
    <xf numFmtId="0" fontId="0" fillId="4" borderId="9" xfId="0" applyFill="1" applyBorder="1"/>
    <xf numFmtId="0" fontId="0" fillId="16" borderId="0" xfId="0" applyFill="1"/>
    <xf numFmtId="0" fontId="18" fillId="6" borderId="39" xfId="0" applyFont="1" applyFill="1" applyBorder="1" applyAlignment="1">
      <alignment horizontal="center" vertical="center" wrapText="1"/>
    </xf>
    <xf numFmtId="0" fontId="18" fillId="6" borderId="9" xfId="0" applyFont="1" applyFill="1" applyBorder="1" applyAlignment="1">
      <alignment horizontal="left" vertical="center" textRotation="90" wrapText="1"/>
    </xf>
    <xf numFmtId="0" fontId="18" fillId="6" borderId="9" xfId="0" applyFont="1" applyFill="1" applyBorder="1" applyAlignment="1">
      <alignment horizontal="center" vertical="center" textRotation="90"/>
    </xf>
    <xf numFmtId="0" fontId="18" fillId="0" borderId="9" xfId="0" applyFont="1" applyBorder="1" applyAlignment="1">
      <alignment horizontal="center" vertical="center" wrapText="1"/>
    </xf>
    <xf numFmtId="0" fontId="18" fillId="0" borderId="39" xfId="0" applyFont="1" applyBorder="1" applyAlignment="1">
      <alignment horizontal="center" vertical="center" wrapText="1"/>
    </xf>
    <xf numFmtId="0" fontId="47" fillId="4" borderId="9" xfId="0" applyFont="1" applyFill="1" applyBorder="1" applyAlignment="1">
      <alignment horizontal="center" vertical="center" wrapText="1"/>
    </xf>
    <xf numFmtId="0" fontId="47" fillId="4" borderId="9" xfId="0" applyFont="1" applyFill="1" applyBorder="1" applyAlignment="1">
      <alignment horizontal="center" vertical="center" textRotation="90" wrapText="1"/>
    </xf>
    <xf numFmtId="9" fontId="47" fillId="4" borderId="9" xfId="0" applyNumberFormat="1" applyFont="1" applyFill="1" applyBorder="1" applyAlignment="1">
      <alignment horizontal="center" vertical="center"/>
    </xf>
    <xf numFmtId="0" fontId="48" fillId="17" borderId="39" xfId="0" applyFont="1" applyFill="1" applyBorder="1" applyAlignment="1">
      <alignment horizontal="center" vertical="center" wrapText="1"/>
    </xf>
    <xf numFmtId="9" fontId="0" fillId="0" borderId="9" xfId="1" applyFont="1" applyFill="1" applyBorder="1" applyAlignment="1">
      <alignment horizontal="center" vertical="center"/>
    </xf>
    <xf numFmtId="9" fontId="0" fillId="0" borderId="9" xfId="1" applyFont="1" applyFill="1" applyBorder="1" applyAlignment="1">
      <alignment horizontal="center" vertical="center" wrapText="1"/>
    </xf>
    <xf numFmtId="0" fontId="47" fillId="4" borderId="10" xfId="0" applyFont="1" applyFill="1" applyBorder="1" applyAlignment="1">
      <alignment horizontal="center" vertical="center" wrapText="1"/>
    </xf>
    <xf numFmtId="164" fontId="0" fillId="0" borderId="9"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wrapText="1"/>
    </xf>
    <xf numFmtId="0" fontId="0" fillId="4" borderId="10" xfId="0" applyFill="1" applyBorder="1" applyAlignment="1">
      <alignment horizontal="left" vertical="center" wrapText="1"/>
    </xf>
    <xf numFmtId="0" fontId="0" fillId="0" borderId="10" xfId="0" applyBorder="1" applyAlignment="1">
      <alignment horizontal="center" vertical="center" textRotation="90" wrapText="1"/>
    </xf>
    <xf numFmtId="9" fontId="34" fillId="17" borderId="10" xfId="1" applyFont="1" applyFill="1" applyBorder="1" applyAlignment="1">
      <alignment horizontal="center" vertical="center"/>
    </xf>
    <xf numFmtId="0" fontId="34" fillId="17" borderId="20" xfId="0" applyFont="1" applyFill="1" applyBorder="1" applyAlignment="1">
      <alignment horizontal="center" vertical="center" wrapText="1"/>
    </xf>
    <xf numFmtId="0" fontId="0" fillId="0" borderId="39" xfId="0" applyBorder="1" applyAlignment="1">
      <alignment horizontal="center"/>
    </xf>
    <xf numFmtId="0" fontId="0" fillId="18" borderId="9" xfId="0" applyFill="1" applyBorder="1" applyAlignment="1">
      <alignment horizontal="center" vertical="center" textRotation="90" wrapText="1"/>
    </xf>
    <xf numFmtId="9" fontId="0" fillId="17" borderId="9" xfId="0" applyNumberFormat="1" applyFill="1" applyBorder="1"/>
    <xf numFmtId="0" fontId="0" fillId="17" borderId="39" xfId="0" applyFill="1" applyBorder="1" applyAlignment="1">
      <alignment wrapText="1"/>
    </xf>
    <xf numFmtId="9" fontId="34" fillId="17" borderId="9" xfId="1" applyFont="1" applyFill="1" applyBorder="1" applyAlignment="1">
      <alignment horizontal="center" vertical="center" wrapText="1"/>
    </xf>
    <xf numFmtId="0" fontId="34" fillId="17" borderId="39" xfId="0" applyFont="1" applyFill="1" applyBorder="1" applyAlignment="1">
      <alignment vertical="center" wrapText="1"/>
    </xf>
    <xf numFmtId="9" fontId="34" fillId="17" borderId="9" xfId="1" applyFont="1" applyFill="1" applyBorder="1" applyAlignment="1">
      <alignment horizontal="center" vertical="center"/>
    </xf>
    <xf numFmtId="0" fontId="38" fillId="4" borderId="9" xfId="0" applyFont="1" applyFill="1" applyBorder="1" applyAlignment="1">
      <alignment horizontal="left" vertical="center" wrapText="1"/>
    </xf>
    <xf numFmtId="14" fontId="0" fillId="0" borderId="9" xfId="0" applyNumberFormat="1" applyBorder="1" applyAlignment="1">
      <alignment horizontal="center" vertical="center" textRotation="90" wrapText="1"/>
    </xf>
    <xf numFmtId="9" fontId="34" fillId="17" borderId="10" xfId="0" applyNumberFormat="1" applyFont="1" applyFill="1" applyBorder="1" applyAlignment="1">
      <alignment horizontal="center" vertical="center"/>
    </xf>
    <xf numFmtId="0" fontId="0" fillId="17" borderId="0" xfId="0" applyFill="1" applyAlignment="1">
      <alignment wrapText="1"/>
    </xf>
    <xf numFmtId="9" fontId="39" fillId="17" borderId="9" xfId="0" applyNumberFormat="1" applyFont="1" applyFill="1" applyBorder="1" applyAlignment="1">
      <alignment horizontal="center" vertical="center"/>
    </xf>
    <xf numFmtId="0" fontId="39" fillId="17" borderId="39" xfId="0" applyFont="1" applyFill="1" applyBorder="1" applyAlignment="1">
      <alignment horizontal="justify" vertical="center" wrapText="1"/>
    </xf>
    <xf numFmtId="9" fontId="0" fillId="0" borderId="9" xfId="0" applyNumberFormat="1" applyBorder="1" applyAlignment="1">
      <alignment horizontal="center" vertical="center" wrapText="1"/>
    </xf>
    <xf numFmtId="0" fontId="0" fillId="17" borderId="20" xfId="0" applyFill="1" applyBorder="1" applyAlignment="1">
      <alignment horizontal="center" wrapText="1"/>
    </xf>
    <xf numFmtId="0" fontId="38" fillId="0" borderId="9" xfId="0" applyFont="1" applyBorder="1" applyAlignment="1">
      <alignment vertical="center" wrapText="1"/>
    </xf>
    <xf numFmtId="9" fontId="0" fillId="17" borderId="10" xfId="0" applyNumberFormat="1" applyFill="1" applyBorder="1" applyAlignment="1">
      <alignment horizontal="center"/>
    </xf>
    <xf numFmtId="0" fontId="53" fillId="0" borderId="0" xfId="0" applyFont="1" applyAlignment="1">
      <alignment horizontal="center"/>
    </xf>
    <xf numFmtId="0" fontId="52" fillId="6" borderId="9" xfId="0" applyFont="1" applyFill="1" applyBorder="1" applyAlignment="1">
      <alignment horizontal="center" vertical="center"/>
    </xf>
    <xf numFmtId="0" fontId="52" fillId="6" borderId="10" xfId="0" applyFont="1" applyFill="1" applyBorder="1" applyAlignment="1">
      <alignment horizontal="center" vertical="center"/>
    </xf>
    <xf numFmtId="0" fontId="54" fillId="6" borderId="10" xfId="0" applyFont="1" applyFill="1" applyBorder="1" applyAlignment="1">
      <alignment horizontal="center" vertical="center" wrapText="1"/>
    </xf>
    <xf numFmtId="0" fontId="53" fillId="0" borderId="9" xfId="0" applyFont="1" applyBorder="1" applyAlignment="1">
      <alignment horizontal="left" vertical="center"/>
    </xf>
    <xf numFmtId="0" fontId="53" fillId="0" borderId="9" xfId="0" applyFont="1" applyBorder="1" applyAlignment="1">
      <alignment horizontal="left" vertical="center" wrapText="1"/>
    </xf>
    <xf numFmtId="0" fontId="53" fillId="0" borderId="35" xfId="0" applyFont="1" applyBorder="1" applyAlignment="1">
      <alignment horizontal="left" vertical="center" wrapText="1"/>
    </xf>
    <xf numFmtId="0" fontId="53" fillId="0" borderId="9" xfId="0" applyFont="1" applyBorder="1" applyAlignment="1">
      <alignment horizontal="center" vertical="center"/>
    </xf>
    <xf numFmtId="0" fontId="55" fillId="0" borderId="9" xfId="0" applyFont="1" applyBorder="1" applyAlignment="1">
      <alignment horizontal="center" vertical="center" wrapText="1"/>
    </xf>
    <xf numFmtId="0" fontId="53" fillId="0" borderId="9" xfId="0" applyFont="1" applyBorder="1" applyAlignment="1">
      <alignment horizontal="center" vertical="center" wrapText="1"/>
    </xf>
    <xf numFmtId="0" fontId="54" fillId="20" borderId="9" xfId="0" applyFont="1" applyFill="1" applyBorder="1" applyAlignment="1">
      <alignment horizontal="left" vertical="center" wrapText="1"/>
    </xf>
    <xf numFmtId="0" fontId="53" fillId="0" borderId="66" xfId="0" applyFont="1" applyBorder="1" applyAlignment="1">
      <alignment horizontal="left" vertical="center"/>
    </xf>
    <xf numFmtId="0" fontId="56" fillId="20" borderId="9" xfId="0" applyFont="1" applyFill="1" applyBorder="1" applyAlignment="1">
      <alignment horizontal="left" vertical="center" wrapText="1"/>
    </xf>
    <xf numFmtId="0" fontId="56" fillId="0" borderId="9" xfId="0" applyFont="1" applyBorder="1" applyAlignment="1">
      <alignment horizontal="left" vertical="center" wrapText="1"/>
    </xf>
    <xf numFmtId="0" fontId="55" fillId="0" borderId="9" xfId="0" applyFont="1" applyBorder="1" applyAlignment="1">
      <alignment horizontal="left" vertical="center" wrapText="1"/>
    </xf>
    <xf numFmtId="0" fontId="56" fillId="0" borderId="9" xfId="0" applyFont="1" applyBorder="1" applyAlignment="1">
      <alignment horizontal="left" vertical="center"/>
    </xf>
    <xf numFmtId="0" fontId="53" fillId="0" borderId="34" xfId="0" applyFont="1" applyBorder="1" applyAlignment="1">
      <alignment horizontal="left" vertical="center" wrapText="1"/>
    </xf>
    <xf numFmtId="0" fontId="56" fillId="0" borderId="66" xfId="0" applyFont="1" applyBorder="1" applyAlignment="1">
      <alignment horizontal="left" vertical="center"/>
    </xf>
    <xf numFmtId="0" fontId="56" fillId="0" borderId="66" xfId="0" applyFont="1" applyBorder="1" applyAlignment="1">
      <alignment horizontal="center" vertical="center"/>
    </xf>
    <xf numFmtId="0" fontId="55" fillId="0" borderId="68" xfId="0" applyFont="1" applyBorder="1" applyAlignment="1">
      <alignment horizontal="center" vertical="center" wrapText="1"/>
    </xf>
    <xf numFmtId="0" fontId="53" fillId="0" borderId="66" xfId="0" applyFont="1" applyBorder="1" applyAlignment="1">
      <alignment horizontal="center" vertical="center" wrapText="1"/>
    </xf>
    <xf numFmtId="0" fontId="53" fillId="0" borderId="66" xfId="0" applyFont="1" applyBorder="1" applyAlignment="1">
      <alignment horizontal="left" vertical="center" wrapText="1"/>
    </xf>
    <xf numFmtId="0" fontId="54" fillId="20" borderId="66" xfId="0" applyFont="1" applyFill="1" applyBorder="1" applyAlignment="1">
      <alignment horizontal="left" vertical="center" wrapText="1"/>
    </xf>
    <xf numFmtId="0" fontId="56" fillId="20" borderId="66" xfId="0" applyFont="1" applyFill="1" applyBorder="1" applyAlignment="1">
      <alignment horizontal="left" vertical="center" wrapText="1"/>
    </xf>
    <xf numFmtId="0" fontId="56" fillId="0" borderId="66" xfId="0" applyFont="1" applyBorder="1" applyAlignment="1">
      <alignment horizontal="left" vertical="center" wrapText="1"/>
    </xf>
    <xf numFmtId="0" fontId="56" fillId="0" borderId="69" xfId="0" applyFont="1" applyBorder="1" applyAlignment="1">
      <alignment horizontal="left" vertical="center" wrapText="1"/>
    </xf>
    <xf numFmtId="0" fontId="53" fillId="0" borderId="11" xfId="0" applyFont="1" applyBorder="1" applyAlignment="1">
      <alignment horizontal="left" vertical="center"/>
    </xf>
    <xf numFmtId="0" fontId="53" fillId="0" borderId="11" xfId="0" applyFont="1" applyBorder="1" applyAlignment="1">
      <alignment horizontal="left" vertical="center" wrapText="1"/>
    </xf>
    <xf numFmtId="0" fontId="56" fillId="0" borderId="11" xfId="0" applyFont="1" applyBorder="1" applyAlignment="1">
      <alignment horizontal="left" vertical="center" wrapText="1"/>
    </xf>
    <xf numFmtId="0" fontId="56" fillId="0" borderId="11" xfId="0" applyFont="1" applyBorder="1" applyAlignment="1">
      <alignment horizontal="center" vertical="center" wrapText="1"/>
    </xf>
    <xf numFmtId="0" fontId="53" fillId="0" borderId="0" xfId="0" applyFont="1" applyAlignment="1">
      <alignment horizontal="left" vertical="center" wrapText="1"/>
    </xf>
    <xf numFmtId="0" fontId="53" fillId="0" borderId="34" xfId="0" applyFont="1" applyBorder="1" applyAlignment="1">
      <alignment horizontal="left" vertical="center"/>
    </xf>
    <xf numFmtId="0" fontId="53" fillId="0" borderId="34" xfId="0" applyFont="1" applyBorder="1" applyAlignment="1">
      <alignment horizontal="center" vertical="center"/>
    </xf>
    <xf numFmtId="0" fontId="55" fillId="0" borderId="70" xfId="0" applyFont="1" applyBorder="1" applyAlignment="1">
      <alignment horizontal="center" vertical="center" wrapText="1"/>
    </xf>
    <xf numFmtId="0" fontId="53" fillId="0" borderId="34" xfId="0" applyFont="1" applyBorder="1" applyAlignment="1">
      <alignment horizontal="center" vertical="center" wrapText="1"/>
    </xf>
    <xf numFmtId="0" fontId="55" fillId="0" borderId="66" xfId="0" applyFont="1" applyBorder="1" applyAlignment="1">
      <alignment horizontal="left" vertical="center" wrapText="1"/>
    </xf>
    <xf numFmtId="0" fontId="55" fillId="0" borderId="69" xfId="0" applyFont="1" applyBorder="1" applyAlignment="1">
      <alignment horizontal="left" vertical="center" wrapText="1"/>
    </xf>
    <xf numFmtId="0" fontId="55" fillId="0" borderId="34" xfId="0" applyFont="1" applyBorder="1" applyAlignment="1">
      <alignment horizontal="center" vertical="center" wrapText="1"/>
    </xf>
    <xf numFmtId="0" fontId="54" fillId="20" borderId="34" xfId="0" applyFont="1" applyFill="1" applyBorder="1" applyAlignment="1">
      <alignment horizontal="left" vertical="center" wrapText="1"/>
    </xf>
    <xf numFmtId="0" fontId="56" fillId="20" borderId="34" xfId="0" applyFont="1" applyFill="1" applyBorder="1" applyAlignment="1">
      <alignment horizontal="left" vertical="center" wrapText="1"/>
    </xf>
    <xf numFmtId="0" fontId="56" fillId="0" borderId="34" xfId="0" applyFont="1" applyBorder="1" applyAlignment="1">
      <alignment horizontal="left" vertical="center" wrapText="1"/>
    </xf>
    <xf numFmtId="0" fontId="56" fillId="0" borderId="35" xfId="0" applyFont="1" applyBorder="1" applyAlignment="1">
      <alignment horizontal="left" vertical="center" wrapText="1"/>
    </xf>
    <xf numFmtId="0" fontId="55" fillId="0" borderId="34" xfId="0" applyFont="1" applyBorder="1" applyAlignment="1">
      <alignment horizontal="left" vertical="center" wrapText="1"/>
    </xf>
    <xf numFmtId="0" fontId="55" fillId="0" borderId="35" xfId="0" applyFont="1" applyBorder="1" applyAlignment="1">
      <alignment horizontal="left" vertical="center" wrapText="1"/>
    </xf>
    <xf numFmtId="0" fontId="18" fillId="6" borderId="10" xfId="0" applyFont="1" applyFill="1" applyBorder="1" applyAlignment="1">
      <alignment horizontal="center" vertical="center" textRotation="90" wrapText="1"/>
    </xf>
    <xf numFmtId="0" fontId="18" fillId="6" borderId="72" xfId="0" applyFont="1" applyFill="1" applyBorder="1" applyAlignment="1">
      <alignment horizontal="center" vertical="center" wrapText="1"/>
    </xf>
    <xf numFmtId="0" fontId="40" fillId="15" borderId="10" xfId="0" applyFont="1" applyFill="1" applyBorder="1" applyAlignment="1">
      <alignment horizontal="center" vertical="center" wrapText="1"/>
    </xf>
    <xf numFmtId="0" fontId="40" fillId="15" borderId="20" xfId="0" applyFont="1" applyFill="1" applyBorder="1" applyAlignment="1">
      <alignment horizontal="center" vertical="center" wrapText="1"/>
    </xf>
    <xf numFmtId="0" fontId="1" fillId="6" borderId="10" xfId="0" applyFont="1" applyFill="1" applyBorder="1" applyAlignment="1">
      <alignment horizontal="center" vertical="center"/>
    </xf>
    <xf numFmtId="9" fontId="19" fillId="0" borderId="9" xfId="0" applyNumberFormat="1" applyFont="1" applyBorder="1" applyAlignment="1">
      <alignment horizontal="center" vertical="center"/>
    </xf>
    <xf numFmtId="0" fontId="59" fillId="0" borderId="9" xfId="0" applyFont="1" applyBorder="1" applyAlignment="1">
      <alignment horizontal="center" vertical="center" wrapText="1"/>
    </xf>
    <xf numFmtId="0" fontId="12" fillId="0" borderId="9" xfId="0" applyFont="1" applyBorder="1" applyAlignment="1">
      <alignment horizontal="left" vertical="center" wrapText="1"/>
    </xf>
    <xf numFmtId="0" fontId="12" fillId="0" borderId="9" xfId="0" applyFont="1" applyBorder="1" applyAlignment="1">
      <alignment horizontal="justify" vertical="center" wrapText="1"/>
    </xf>
    <xf numFmtId="9" fontId="19" fillId="0" borderId="9" xfId="0" applyNumberFormat="1" applyFont="1" applyBorder="1" applyAlignment="1">
      <alignment vertical="center" wrapText="1"/>
    </xf>
    <xf numFmtId="9" fontId="19" fillId="0" borderId="9" xfId="0" applyNumberFormat="1" applyFont="1" applyBorder="1" applyAlignment="1">
      <alignment horizontal="center" vertical="center" wrapText="1"/>
    </xf>
    <xf numFmtId="9" fontId="19" fillId="21" borderId="9" xfId="0" applyNumberFormat="1" applyFont="1" applyFill="1" applyBorder="1" applyAlignment="1">
      <alignment horizontal="center" vertical="center"/>
    </xf>
    <xf numFmtId="10" fontId="0" fillId="0" borderId="9" xfId="0" applyNumberFormat="1" applyBorder="1" applyAlignment="1">
      <alignment horizontal="center"/>
    </xf>
    <xf numFmtId="9" fontId="0" fillId="0" borderId="9" xfId="0" applyNumberFormat="1" applyBorder="1" applyAlignment="1">
      <alignment horizontal="center" wrapText="1"/>
    </xf>
    <xf numFmtId="0" fontId="7" fillId="0" borderId="9" xfId="0" applyFont="1" applyBorder="1" applyAlignment="1">
      <alignment horizontal="center" vertical="center" wrapText="1"/>
    </xf>
    <xf numFmtId="0" fontId="19" fillId="0" borderId="39" xfId="0" applyFont="1" applyBorder="1" applyAlignment="1">
      <alignment horizontal="center" vertical="center" wrapText="1"/>
    </xf>
    <xf numFmtId="9" fontId="19" fillId="0" borderId="39" xfId="0" applyNumberFormat="1" applyFont="1" applyBorder="1" applyAlignment="1">
      <alignment horizontal="center" vertical="center" wrapText="1"/>
    </xf>
    <xf numFmtId="9" fontId="0" fillId="0" borderId="0" xfId="0" applyNumberFormat="1" applyAlignment="1">
      <alignment horizontal="center" vertical="center"/>
    </xf>
    <xf numFmtId="0" fontId="20" fillId="0" borderId="10" xfId="0" applyFont="1" applyBorder="1" applyAlignment="1">
      <alignment horizontal="left" vertical="center" wrapText="1"/>
    </xf>
    <xf numFmtId="0" fontId="7"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left" vertical="center" textRotation="90" wrapText="1"/>
    </xf>
    <xf numFmtId="0" fontId="19" fillId="0" borderId="10" xfId="0" applyFont="1" applyBorder="1" applyAlignment="1">
      <alignment horizontal="center" vertical="center" textRotation="90" wrapText="1"/>
    </xf>
    <xf numFmtId="0" fontId="19" fillId="0" borderId="20" xfId="0" applyFont="1" applyBorder="1" applyAlignment="1">
      <alignment horizontal="center" vertical="center" wrapText="1"/>
    </xf>
    <xf numFmtId="9" fontId="19" fillId="0" borderId="20" xfId="0" applyNumberFormat="1" applyFont="1" applyBorder="1" applyAlignment="1">
      <alignment horizontal="center" vertical="center" wrapText="1"/>
    </xf>
    <xf numFmtId="0" fontId="0" fillId="0" borderId="20" xfId="0" applyBorder="1" applyAlignment="1">
      <alignment horizontal="center" vertical="center" wrapText="1"/>
    </xf>
    <xf numFmtId="0" fontId="7" fillId="0" borderId="46"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9" fontId="19" fillId="0" borderId="47" xfId="0" applyNumberFormat="1" applyFont="1" applyBorder="1" applyAlignment="1">
      <alignment horizontal="center" vertical="center" wrapText="1"/>
    </xf>
    <xf numFmtId="0" fontId="0" fillId="0" borderId="47" xfId="0" applyBorder="1" applyAlignment="1">
      <alignment horizontal="center" vertical="center"/>
    </xf>
    <xf numFmtId="0" fontId="60" fillId="6" borderId="9" xfId="0" applyFont="1" applyFill="1" applyBorder="1" applyAlignment="1">
      <alignment horizontal="center" vertical="center" wrapText="1"/>
    </xf>
    <xf numFmtId="0" fontId="60" fillId="6" borderId="9" xfId="0" applyFont="1" applyFill="1" applyBorder="1" applyAlignment="1">
      <alignment horizontal="center" vertical="center" textRotation="90" wrapText="1"/>
    </xf>
    <xf numFmtId="0" fontId="60" fillId="6" borderId="39" xfId="0" applyFont="1" applyFill="1" applyBorder="1" applyAlignment="1">
      <alignment horizontal="center" vertical="center" wrapText="1"/>
    </xf>
    <xf numFmtId="0" fontId="60" fillId="6" borderId="44" xfId="0" applyFont="1" applyFill="1" applyBorder="1" applyAlignment="1">
      <alignment horizontal="center" vertical="center" wrapText="1"/>
    </xf>
    <xf numFmtId="0" fontId="60" fillId="0" borderId="9" xfId="0" applyFont="1" applyBorder="1" applyAlignment="1">
      <alignment horizontal="center" vertical="center" wrapText="1"/>
    </xf>
    <xf numFmtId="0" fontId="61" fillId="0" borderId="9" xfId="0" applyFont="1" applyBorder="1" applyAlignment="1">
      <alignment horizontal="center" vertical="center" wrapText="1"/>
    </xf>
    <xf numFmtId="0" fontId="60" fillId="0" borderId="46" xfId="0" applyFont="1" applyBorder="1" applyAlignment="1">
      <alignment horizontal="center" vertical="center" wrapText="1"/>
    </xf>
    <xf numFmtId="0" fontId="61" fillId="0" borderId="46" xfId="0" applyFont="1" applyBorder="1" applyAlignment="1">
      <alignment horizontal="center" vertical="center" wrapText="1"/>
    </xf>
    <xf numFmtId="0" fontId="18" fillId="6" borderId="73" xfId="0" applyFont="1" applyFill="1" applyBorder="1" applyAlignment="1">
      <alignment horizontal="center" vertical="center" wrapText="1"/>
    </xf>
    <xf numFmtId="0" fontId="0" fillId="4" borderId="9" xfId="0" applyFill="1" applyBorder="1" applyAlignment="1">
      <alignment horizontal="left" vertical="center"/>
    </xf>
    <xf numFmtId="0" fontId="0" fillId="4" borderId="44" xfId="0" applyFill="1" applyBorder="1" applyAlignment="1">
      <alignment horizontal="left" vertical="center" wrapText="1"/>
    </xf>
    <xf numFmtId="0" fontId="18" fillId="6" borderId="50" xfId="0" applyFont="1" applyFill="1" applyBorder="1" applyAlignment="1">
      <alignment horizontal="center" vertical="center" wrapText="1"/>
    </xf>
    <xf numFmtId="0" fontId="26" fillId="0" borderId="9" xfId="2" applyBorder="1" applyAlignment="1">
      <alignment horizontal="left" vertical="center" wrapText="1"/>
    </xf>
    <xf numFmtId="0" fontId="6" fillId="0" borderId="44" xfId="0" applyFont="1" applyBorder="1" applyAlignment="1">
      <alignment horizontal="left" vertical="center" wrapText="1"/>
    </xf>
    <xf numFmtId="0" fontId="6" fillId="0" borderId="48" xfId="0" applyFont="1" applyBorder="1" applyAlignment="1">
      <alignment horizontal="left" vertical="center" wrapText="1"/>
    </xf>
    <xf numFmtId="0" fontId="24" fillId="6" borderId="51" xfId="0" applyFont="1" applyFill="1" applyBorder="1" applyAlignment="1">
      <alignment horizontal="center" vertical="center"/>
    </xf>
    <xf numFmtId="0" fontId="24" fillId="6" borderId="51" xfId="0" applyFont="1" applyFill="1" applyBorder="1" applyAlignment="1">
      <alignment horizontal="center" vertical="center" textRotation="90"/>
    </xf>
    <xf numFmtId="0" fontId="24" fillId="6" borderId="51" xfId="0" applyFont="1" applyFill="1" applyBorder="1" applyAlignment="1">
      <alignment horizontal="left" vertical="center" textRotation="90"/>
    </xf>
    <xf numFmtId="0" fontId="24" fillId="6" borderId="16" xfId="0" applyFont="1" applyFill="1" applyBorder="1" applyAlignment="1">
      <alignment horizontal="center" vertical="center"/>
    </xf>
    <xf numFmtId="0" fontId="1" fillId="0" borderId="9" xfId="0" applyFont="1" applyBorder="1" applyAlignment="1">
      <alignment horizontal="center" vertical="center" wrapText="1"/>
    </xf>
    <xf numFmtId="0" fontId="0" fillId="0" borderId="0" xfId="0" applyAlignment="1">
      <alignment horizontal="center" vertical="center" wrapText="1"/>
    </xf>
    <xf numFmtId="0" fontId="11" fillId="4" borderId="37" xfId="0" applyFont="1" applyFill="1" applyBorder="1" applyAlignment="1">
      <alignment horizontal="center" vertical="center" wrapText="1"/>
    </xf>
    <xf numFmtId="0" fontId="34" fillId="4" borderId="37" xfId="0" applyFont="1" applyFill="1" applyBorder="1" applyAlignment="1">
      <alignment horizontal="left" vertical="center" wrapText="1"/>
    </xf>
    <xf numFmtId="0" fontId="34" fillId="4" borderId="37" xfId="0" applyFont="1" applyFill="1" applyBorder="1" applyAlignment="1">
      <alignment horizontal="left" vertical="center" textRotation="90" wrapText="1"/>
    </xf>
    <xf numFmtId="0" fontId="34" fillId="4" borderId="37" xfId="0" applyFont="1" applyFill="1" applyBorder="1" applyAlignment="1">
      <alignment horizontal="center" vertical="center" textRotation="90" wrapText="1"/>
    </xf>
    <xf numFmtId="0" fontId="42" fillId="4" borderId="37" xfId="0" applyFont="1" applyFill="1" applyBorder="1" applyAlignment="1">
      <alignment horizontal="left" vertical="center" wrapText="1"/>
    </xf>
    <xf numFmtId="0" fontId="34" fillId="4" borderId="61" xfId="0" applyFont="1" applyFill="1" applyBorder="1" applyAlignment="1">
      <alignment horizontal="left" vertical="center" wrapText="1"/>
    </xf>
    <xf numFmtId="0" fontId="34" fillId="0" borderId="0" xfId="0" applyFont="1"/>
    <xf numFmtId="0" fontId="34" fillId="0" borderId="9" xfId="0" applyFont="1" applyBorder="1" applyAlignment="1">
      <alignment horizontal="left" vertical="center" wrapText="1"/>
    </xf>
    <xf numFmtId="0" fontId="11" fillId="4" borderId="9" xfId="0" applyFont="1" applyFill="1" applyBorder="1" applyAlignment="1">
      <alignment horizontal="center" vertical="center" wrapText="1"/>
    </xf>
    <xf numFmtId="0" fontId="42" fillId="0" borderId="9" xfId="0" applyFont="1" applyBorder="1" applyAlignment="1">
      <alignment horizontal="left" vertical="center" wrapText="1"/>
    </xf>
    <xf numFmtId="0" fontId="34" fillId="0" borderId="9" xfId="0" applyFont="1" applyBorder="1" applyAlignment="1">
      <alignment horizontal="center" vertical="center" textRotation="90" wrapText="1"/>
    </xf>
    <xf numFmtId="0" fontId="34" fillId="0" borderId="44" xfId="0" applyFont="1" applyBorder="1" applyAlignment="1">
      <alignment horizontal="left" vertical="center" wrapText="1"/>
    </xf>
    <xf numFmtId="0" fontId="34" fillId="0" borderId="9" xfId="0" applyFont="1" applyBorder="1" applyAlignment="1">
      <alignment horizontal="left" vertical="center" textRotation="90" wrapText="1"/>
    </xf>
    <xf numFmtId="0" fontId="11" fillId="0" borderId="9" xfId="0" applyFont="1" applyBorder="1" applyAlignment="1">
      <alignment horizontal="center" vertical="center"/>
    </xf>
    <xf numFmtId="0" fontId="11" fillId="0" borderId="9" xfId="0" applyFont="1" applyBorder="1" applyAlignment="1">
      <alignment horizontal="left" vertical="center" wrapText="1"/>
    </xf>
    <xf numFmtId="0" fontId="34" fillId="0" borderId="9" xfId="0" applyFont="1" applyBorder="1" applyAlignment="1">
      <alignment vertical="center" textRotation="90"/>
    </xf>
    <xf numFmtId="0" fontId="34" fillId="4" borderId="9" xfId="0" applyFont="1" applyFill="1" applyBorder="1" applyAlignment="1">
      <alignment vertical="center" wrapText="1"/>
    </xf>
    <xf numFmtId="0" fontId="34" fillId="4" borderId="9" xfId="0" applyFont="1" applyFill="1" applyBorder="1" applyAlignment="1">
      <alignment vertical="center" textRotation="90" wrapText="1"/>
    </xf>
    <xf numFmtId="0" fontId="34" fillId="4" borderId="9" xfId="0" applyFont="1" applyFill="1" applyBorder="1" applyAlignment="1">
      <alignment horizontal="left" vertical="center" wrapText="1"/>
    </xf>
    <xf numFmtId="0" fontId="11" fillId="0" borderId="46" xfId="0" applyFont="1" applyBorder="1" applyAlignment="1">
      <alignment horizontal="left" vertical="center" wrapText="1"/>
    </xf>
    <xf numFmtId="0" fontId="34" fillId="0" borderId="46" xfId="0" applyFont="1" applyBorder="1" applyAlignment="1">
      <alignment horizontal="left" vertical="center" wrapText="1"/>
    </xf>
    <xf numFmtId="0" fontId="34" fillId="0" borderId="46" xfId="0" applyFont="1" applyBorder="1" applyAlignment="1">
      <alignment horizontal="left" vertical="center" textRotation="90" wrapText="1"/>
    </xf>
    <xf numFmtId="0" fontId="34" fillId="0" borderId="46" xfId="0" applyFont="1" applyBorder="1" applyAlignment="1">
      <alignment vertical="center" textRotation="90"/>
    </xf>
    <xf numFmtId="0" fontId="34" fillId="0" borderId="48" xfId="0" applyFont="1" applyBorder="1" applyAlignment="1">
      <alignment horizontal="left" vertical="center" wrapText="1"/>
    </xf>
    <xf numFmtId="0" fontId="0" fillId="0" borderId="0" xfId="0" applyAlignment="1">
      <alignment vertical="center"/>
    </xf>
    <xf numFmtId="0" fontId="6" fillId="0" borderId="0" xfId="0" applyFont="1" applyAlignment="1">
      <alignment vertical="center" wrapText="1"/>
    </xf>
    <xf numFmtId="0" fontId="0" fillId="4" borderId="0" xfId="0" applyFill="1" applyAlignment="1">
      <alignment vertical="center" textRotation="90" wrapText="1"/>
    </xf>
    <xf numFmtId="0" fontId="42" fillId="4" borderId="11" xfId="0" applyFont="1" applyFill="1" applyBorder="1" applyAlignment="1">
      <alignment horizontal="left" vertical="center" wrapText="1"/>
    </xf>
    <xf numFmtId="0" fontId="42" fillId="0" borderId="9" xfId="0" applyFont="1" applyBorder="1" applyAlignment="1">
      <alignment horizontal="center" vertical="center" textRotation="90"/>
    </xf>
    <xf numFmtId="9" fontId="19" fillId="0" borderId="39" xfId="0" applyNumberFormat="1" applyFont="1" applyBorder="1" applyAlignment="1">
      <alignment horizontal="left" vertical="center" wrapText="1"/>
    </xf>
    <xf numFmtId="0" fontId="42" fillId="4" borderId="9" xfId="0" applyFont="1" applyFill="1" applyBorder="1" applyAlignment="1">
      <alignment horizontal="left" vertical="center" wrapText="1"/>
    </xf>
    <xf numFmtId="0" fontId="26" fillId="0" borderId="9" xfId="3" applyBorder="1"/>
    <xf numFmtId="0" fontId="62" fillId="0" borderId="9" xfId="0" applyFont="1" applyBorder="1" applyAlignment="1">
      <alignment wrapText="1"/>
    </xf>
    <xf numFmtId="0" fontId="0" fillId="0" borderId="9" xfId="0" applyBorder="1" applyAlignment="1">
      <alignment horizontal="center" vertical="center" textRotation="90"/>
    </xf>
    <xf numFmtId="0" fontId="0" fillId="0" borderId="72" xfId="0" applyBorder="1" applyAlignment="1">
      <alignment horizontal="left" vertical="center" wrapText="1"/>
    </xf>
    <xf numFmtId="0" fontId="1" fillId="22" borderId="0" xfId="0" applyFont="1" applyFill="1" applyAlignment="1">
      <alignment horizontal="center"/>
    </xf>
    <xf numFmtId="0" fontId="24" fillId="6" borderId="10" xfId="0" applyFont="1" applyFill="1" applyBorder="1" applyAlignment="1">
      <alignment horizontal="center" vertical="center" textRotation="90" wrapText="1"/>
    </xf>
    <xf numFmtId="0" fontId="24" fillId="6" borderId="1" xfId="0" applyFont="1" applyFill="1" applyBorder="1" applyAlignment="1">
      <alignment horizontal="center" vertical="center" wrapText="1"/>
    </xf>
    <xf numFmtId="0" fontId="0" fillId="0" borderId="62" xfId="0" applyBorder="1" applyAlignment="1">
      <alignment horizontal="left" vertical="center" wrapText="1"/>
    </xf>
    <xf numFmtId="0" fontId="0" fillId="0" borderId="39" xfId="0" applyBorder="1" applyAlignment="1">
      <alignment horizontal="left" vertical="center" wrapText="1"/>
    </xf>
    <xf numFmtId="0" fontId="0" fillId="0" borderId="20" xfId="0" applyBorder="1" applyAlignment="1">
      <alignment horizontal="left" vertical="center" wrapText="1"/>
    </xf>
    <xf numFmtId="0" fontId="0" fillId="0" borderId="62" xfId="0" applyBorder="1" applyAlignment="1">
      <alignment horizontal="center" vertical="center" wrapText="1"/>
    </xf>
    <xf numFmtId="0" fontId="0" fillId="0" borderId="10" xfId="0" applyBorder="1" applyAlignment="1">
      <alignment horizontal="center" textRotation="90" wrapText="1"/>
    </xf>
    <xf numFmtId="0" fontId="30" fillId="0" borderId="39" xfId="0" applyFont="1" applyBorder="1" applyAlignment="1">
      <alignment horizontal="left" vertical="center" wrapText="1"/>
    </xf>
    <xf numFmtId="0" fontId="30" fillId="0" borderId="9" xfId="0" applyFont="1" applyBorder="1" applyAlignment="1">
      <alignment horizontal="left" vertical="center" wrapText="1"/>
    </xf>
    <xf numFmtId="0" fontId="65" fillId="0" borderId="9" xfId="0" applyFont="1" applyBorder="1" applyAlignment="1">
      <alignment horizontal="left" vertical="center" wrapText="1"/>
    </xf>
    <xf numFmtId="0" fontId="61" fillId="0" borderId="10" xfId="0" applyFont="1" applyBorder="1" applyAlignment="1">
      <alignment horizontal="center" vertical="center" textRotation="90" wrapText="1"/>
    </xf>
    <xf numFmtId="0" fontId="61" fillId="0" borderId="9" xfId="0" applyFont="1" applyBorder="1" applyAlignment="1">
      <alignment horizontal="center" vertical="center" textRotation="90" wrapText="1"/>
    </xf>
    <xf numFmtId="0" fontId="24" fillId="6" borderId="11" xfId="0" applyFont="1" applyFill="1" applyBorder="1" applyAlignment="1">
      <alignment horizontal="center" vertical="center" wrapText="1"/>
    </xf>
    <xf numFmtId="0" fontId="24" fillId="6" borderId="11" xfId="0" applyFont="1" applyFill="1" applyBorder="1" applyAlignment="1">
      <alignment horizontal="center" vertical="center" textRotation="90" wrapText="1"/>
    </xf>
    <xf numFmtId="0" fontId="24" fillId="6" borderId="0" xfId="0" applyFont="1" applyFill="1" applyAlignment="1">
      <alignment horizontal="center" vertical="center" wrapText="1"/>
    </xf>
    <xf numFmtId="0" fontId="61" fillId="4" borderId="10" xfId="0" applyFont="1" applyFill="1" applyBorder="1" applyAlignment="1">
      <alignment horizontal="center" vertical="center" wrapText="1"/>
    </xf>
    <xf numFmtId="0" fontId="61" fillId="4" borderId="9" xfId="0" applyFont="1" applyFill="1" applyBorder="1" applyAlignment="1">
      <alignment horizontal="center" vertical="center" wrapText="1"/>
    </xf>
    <xf numFmtId="0" fontId="67" fillId="4" borderId="10" xfId="0" applyFont="1" applyFill="1" applyBorder="1" applyAlignment="1">
      <alignment horizontal="center" vertical="center" textRotation="90" wrapText="1"/>
    </xf>
    <xf numFmtId="0" fontId="61" fillId="4" borderId="10" xfId="0" applyFont="1" applyFill="1" applyBorder="1" applyAlignment="1">
      <alignment horizontal="center" vertical="center" textRotation="90" wrapText="1"/>
    </xf>
    <xf numFmtId="0" fontId="67" fillId="0" borderId="78" xfId="0" applyFont="1" applyBorder="1" applyAlignment="1">
      <alignment horizontal="center" vertical="center" wrapText="1"/>
    </xf>
    <xf numFmtId="0" fontId="67" fillId="0" borderId="10" xfId="0" applyFont="1" applyBorder="1" applyAlignment="1">
      <alignment horizontal="center" vertical="center" wrapText="1"/>
    </xf>
    <xf numFmtId="0" fontId="67" fillId="0" borderId="10" xfId="0" applyFont="1" applyBorder="1" applyAlignment="1">
      <alignment horizontal="center" vertical="center" textRotation="90" wrapText="1"/>
    </xf>
    <xf numFmtId="0" fontId="67" fillId="0" borderId="9" xfId="0" applyFont="1" applyBorder="1" applyAlignment="1">
      <alignment horizontal="center" vertical="center" wrapText="1"/>
    </xf>
    <xf numFmtId="0" fontId="67" fillId="0" borderId="79" xfId="0" applyFont="1" applyBorder="1" applyAlignment="1">
      <alignment horizontal="center" vertical="center" wrapText="1"/>
    </xf>
    <xf numFmtId="0" fontId="67" fillId="0" borderId="9" xfId="0" applyFont="1" applyBorder="1" applyAlignment="1">
      <alignment horizontal="center" vertical="center" textRotation="90" wrapText="1"/>
    </xf>
    <xf numFmtId="0" fontId="61" fillId="0" borderId="12" xfId="0" applyFont="1" applyBorder="1" applyAlignment="1">
      <alignment vertical="center" textRotation="90" wrapText="1"/>
    </xf>
    <xf numFmtId="0" fontId="61" fillId="0" borderId="0" xfId="0" applyFont="1" applyAlignment="1">
      <alignment horizontal="center" vertical="center" textRotation="90" wrapText="1"/>
    </xf>
    <xf numFmtId="0" fontId="61" fillId="0" borderId="0" xfId="0" applyFont="1" applyAlignment="1">
      <alignment horizontal="left" vertical="center" wrapText="1"/>
    </xf>
    <xf numFmtId="0" fontId="61" fillId="0" borderId="0" xfId="0" applyFont="1" applyAlignment="1">
      <alignment textRotation="90" wrapText="1"/>
    </xf>
    <xf numFmtId="0" fontId="61" fillId="0" borderId="0" xfId="0" applyFont="1"/>
    <xf numFmtId="0" fontId="61" fillId="0" borderId="9" xfId="0" applyFont="1" applyBorder="1" applyAlignment="1">
      <alignment vertical="center" textRotation="90" wrapText="1"/>
    </xf>
    <xf numFmtId="0" fontId="61" fillId="0" borderId="0" xfId="0" applyFont="1" applyAlignment="1">
      <alignment horizontal="center" vertical="center" wrapText="1"/>
    </xf>
    <xf numFmtId="0" fontId="61" fillId="0" borderId="0" xfId="0" applyFont="1" applyAlignment="1">
      <alignment vertical="center" textRotation="90" wrapText="1"/>
    </xf>
    <xf numFmtId="0" fontId="61" fillId="0" borderId="10" xfId="0" applyFont="1" applyBorder="1" applyAlignment="1">
      <alignment vertical="center" textRotation="90"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1" fillId="0" borderId="9" xfId="0" applyFont="1" applyBorder="1" applyAlignment="1">
      <alignment horizontal="center" vertical="center" wrapText="1"/>
    </xf>
    <xf numFmtId="0" fontId="6" fillId="0" borderId="9" xfId="0" applyFont="1" applyBorder="1" applyAlignment="1">
      <alignment horizontal="left" vertical="center" wrapText="1"/>
    </xf>
    <xf numFmtId="0" fontId="0" fillId="0" borderId="9" xfId="0" applyBorder="1" applyAlignment="1">
      <alignment horizontal="left"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3" xfId="0" applyFont="1" applyBorder="1" applyAlignment="1">
      <alignment horizontal="center" vertical="center" textRotation="90"/>
    </xf>
    <xf numFmtId="0" fontId="10" fillId="5" borderId="13"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2" fillId="0" borderId="20" xfId="0" applyFont="1" applyBorder="1" applyAlignment="1">
      <alignment horizontal="center" vertical="center" textRotation="90" wrapText="1"/>
    </xf>
    <xf numFmtId="0" fontId="12" fillId="0" borderId="21" xfId="0" applyFont="1" applyBorder="1" applyAlignment="1">
      <alignment horizontal="center" vertical="center" textRotation="90" wrapText="1"/>
    </xf>
    <xf numFmtId="0" fontId="12" fillId="0" borderId="22" xfId="0" applyFont="1" applyBorder="1" applyAlignment="1">
      <alignment horizontal="center" vertical="center" textRotation="90" wrapText="1"/>
    </xf>
    <xf numFmtId="0" fontId="12" fillId="0" borderId="13" xfId="0" applyFont="1" applyBorder="1" applyAlignment="1">
      <alignment horizontal="center" vertical="center" textRotation="90" wrapText="1"/>
    </xf>
    <xf numFmtId="0" fontId="12" fillId="0" borderId="23" xfId="0" applyFont="1" applyBorder="1" applyAlignment="1">
      <alignment horizontal="center" vertical="center" textRotation="90" wrapText="1"/>
    </xf>
    <xf numFmtId="0" fontId="12" fillId="0" borderId="24" xfId="0" applyFont="1" applyBorder="1" applyAlignment="1">
      <alignment horizontal="center" vertical="center" textRotation="90" wrapText="1"/>
    </xf>
    <xf numFmtId="0" fontId="13" fillId="0" borderId="9"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0" borderId="12" xfId="0" applyFont="1" applyBorder="1" applyAlignment="1">
      <alignment horizontal="center" vertical="center" textRotation="90" wrapText="1"/>
    </xf>
    <xf numFmtId="0" fontId="12" fillId="0" borderId="11" xfId="0" applyFont="1" applyBorder="1" applyAlignment="1">
      <alignment horizontal="center" vertical="center" textRotation="90" wrapText="1"/>
    </xf>
    <xf numFmtId="0" fontId="9"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0" fillId="0" borderId="20" xfId="0" applyBorder="1" applyAlignment="1">
      <alignment horizontal="left" vertical="center" textRotation="90" wrapText="1"/>
    </xf>
    <xf numFmtId="0" fontId="0" fillId="0" borderId="27" xfId="0" applyBorder="1" applyAlignment="1">
      <alignment horizontal="left" vertical="center" textRotation="90" wrapText="1"/>
    </xf>
    <xf numFmtId="0" fontId="0" fillId="0" borderId="21" xfId="0" applyBorder="1" applyAlignment="1">
      <alignment horizontal="left" vertical="center" textRotation="90" wrapText="1"/>
    </xf>
    <xf numFmtId="0" fontId="0" fillId="0" borderId="22" xfId="0" applyBorder="1" applyAlignment="1">
      <alignment horizontal="left" vertical="center" textRotation="90" wrapText="1"/>
    </xf>
    <xf numFmtId="0" fontId="0" fillId="0" borderId="0" xfId="0" applyAlignment="1">
      <alignment horizontal="left" vertical="center" textRotation="90" wrapText="1"/>
    </xf>
    <xf numFmtId="0" fontId="0" fillId="0" borderId="13" xfId="0" applyBorder="1" applyAlignment="1">
      <alignment horizontal="left" vertical="center" textRotation="90" wrapText="1"/>
    </xf>
    <xf numFmtId="0" fontId="0" fillId="0" borderId="23" xfId="0" applyBorder="1" applyAlignment="1">
      <alignment horizontal="left" vertical="center" textRotation="90" wrapText="1"/>
    </xf>
    <xf numFmtId="0" fontId="0" fillId="0" borderId="28" xfId="0" applyBorder="1" applyAlignment="1">
      <alignment horizontal="left" vertical="center" textRotation="90" wrapText="1"/>
    </xf>
    <xf numFmtId="0" fontId="0" fillId="0" borderId="24" xfId="0" applyBorder="1" applyAlignment="1">
      <alignment horizontal="left" vertical="center" textRotation="90" wrapText="1"/>
    </xf>
    <xf numFmtId="0" fontId="1" fillId="0" borderId="9" xfId="0" applyFont="1" applyBorder="1" applyAlignment="1">
      <alignment horizontal="left" vertical="center" wrapText="1"/>
    </xf>
    <xf numFmtId="0" fontId="0" fillId="0" borderId="12" xfId="0" applyBorder="1" applyAlignment="1">
      <alignment horizontal="left" vertical="center" textRotation="90" wrapText="1"/>
    </xf>
    <xf numFmtId="0" fontId="0" fillId="0" borderId="11" xfId="0" applyBorder="1" applyAlignment="1">
      <alignment horizontal="left" vertical="center" textRotation="90" wrapText="1"/>
    </xf>
    <xf numFmtId="0" fontId="0" fillId="0" borderId="9" xfId="0" applyBorder="1" applyAlignment="1">
      <alignment horizontal="left" vertical="center" textRotation="90" wrapText="1"/>
    </xf>
    <xf numFmtId="0" fontId="18" fillId="7" borderId="3" xfId="0" applyFont="1" applyFill="1" applyBorder="1" applyAlignment="1">
      <alignment horizontal="center" vertical="center" wrapText="1"/>
    </xf>
    <xf numFmtId="0" fontId="18" fillId="7" borderId="0" xfId="0" applyFont="1" applyFill="1" applyAlignment="1">
      <alignment horizontal="center"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9" fontId="0" fillId="0" borderId="10" xfId="0" applyNumberFormat="1" applyBorder="1" applyAlignment="1">
      <alignment horizontal="center" vertical="center"/>
    </xf>
    <xf numFmtId="9" fontId="0" fillId="0" borderId="11" xfId="0" applyNumberFormat="1" applyBorder="1" applyAlignment="1">
      <alignment horizontal="center" vertical="center"/>
    </xf>
    <xf numFmtId="0" fontId="0" fillId="0" borderId="11" xfId="0" applyBorder="1" applyAlignment="1">
      <alignment horizontal="left" vertical="center" wrapText="1"/>
    </xf>
    <xf numFmtId="0" fontId="0" fillId="0" borderId="9" xfId="0" applyBorder="1" applyAlignment="1">
      <alignment horizontal="center"/>
    </xf>
    <xf numFmtId="0" fontId="0" fillId="0" borderId="10" xfId="0" applyBorder="1" applyAlignment="1">
      <alignment horizontal="left" vertical="center" textRotation="90"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0" fillId="5" borderId="1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2" fillId="0" borderId="30" xfId="0" applyFont="1" applyBorder="1" applyAlignment="1">
      <alignment horizontal="center" vertical="center" textRotation="90" wrapText="1"/>
    </xf>
    <xf numFmtId="0" fontId="12" fillId="0" borderId="31" xfId="0" applyFont="1" applyBorder="1" applyAlignment="1">
      <alignment horizontal="center" vertical="center" textRotation="90" wrapText="1"/>
    </xf>
    <xf numFmtId="0" fontId="12" fillId="0" borderId="3" xfId="0" applyFont="1" applyBorder="1" applyAlignment="1">
      <alignment horizontal="center" vertical="center" textRotation="90" wrapText="1"/>
    </xf>
    <xf numFmtId="0" fontId="12" fillId="0" borderId="32" xfId="0" applyFont="1" applyBorder="1" applyAlignment="1">
      <alignment horizontal="center" vertical="center" textRotation="90" wrapText="1"/>
    </xf>
    <xf numFmtId="0" fontId="12" fillId="0" borderId="5" xfId="0" applyFont="1" applyBorder="1" applyAlignment="1">
      <alignment horizontal="center" vertical="center" textRotation="90" wrapText="1"/>
    </xf>
    <xf numFmtId="0" fontId="12" fillId="0" borderId="33" xfId="0" applyFont="1" applyBorder="1" applyAlignment="1">
      <alignment horizontal="center" vertical="center" textRotation="90" wrapText="1"/>
    </xf>
    <xf numFmtId="0" fontId="0" fillId="0" borderId="9" xfId="0" applyBorder="1" applyAlignment="1">
      <alignment horizontal="center" vertical="center" textRotation="90" wrapText="1"/>
    </xf>
    <xf numFmtId="0" fontId="18" fillId="9" borderId="3" xfId="0" applyFont="1" applyFill="1" applyBorder="1" applyAlignment="1">
      <alignment horizontal="center" vertical="center" wrapText="1"/>
    </xf>
    <xf numFmtId="0" fontId="18" fillId="9" borderId="0" xfId="0" applyFont="1" applyFill="1" applyAlignment="1">
      <alignment horizontal="center" vertical="center" wrapText="1"/>
    </xf>
    <xf numFmtId="0" fontId="18" fillId="6" borderId="36" xfId="0" applyFont="1" applyFill="1" applyBorder="1" applyAlignment="1">
      <alignment horizontal="center" vertical="center" wrapText="1"/>
    </xf>
    <xf numFmtId="0" fontId="18" fillId="6" borderId="13"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0" fillId="4" borderId="10" xfId="0" applyFill="1" applyBorder="1" applyAlignment="1">
      <alignment horizontal="center" vertical="center" textRotation="90"/>
    </xf>
    <xf numFmtId="0" fontId="0" fillId="4" borderId="12" xfId="0" applyFill="1" applyBorder="1" applyAlignment="1">
      <alignment horizontal="center" vertical="center" textRotation="90"/>
    </xf>
    <xf numFmtId="0" fontId="0" fillId="4" borderId="11" xfId="0" applyFill="1" applyBorder="1" applyAlignment="1">
      <alignment horizontal="center" vertical="center" textRotation="90"/>
    </xf>
    <xf numFmtId="0" fontId="0" fillId="10" borderId="8" xfId="0" applyFill="1" applyBorder="1" applyAlignment="1">
      <alignment horizontal="center" vertical="center" textRotation="90" wrapText="1"/>
    </xf>
    <xf numFmtId="0" fontId="0" fillId="10" borderId="12" xfId="0" applyFill="1" applyBorder="1" applyAlignment="1">
      <alignment horizontal="center" vertical="center" textRotation="90" wrapText="1"/>
    </xf>
    <xf numFmtId="0" fontId="0" fillId="10" borderId="11" xfId="0" applyFill="1" applyBorder="1" applyAlignment="1">
      <alignment horizontal="center" vertical="center" textRotation="90" wrapText="1"/>
    </xf>
    <xf numFmtId="0" fontId="0" fillId="10" borderId="8" xfId="0" applyFill="1" applyBorder="1" applyAlignment="1">
      <alignment horizontal="center" vertical="center"/>
    </xf>
    <xf numFmtId="0" fontId="0" fillId="10" borderId="12" xfId="0" applyFill="1" applyBorder="1" applyAlignment="1">
      <alignment horizontal="center" vertical="center"/>
    </xf>
    <xf numFmtId="0" fontId="0" fillId="10" borderId="11" xfId="0" applyFill="1" applyBorder="1" applyAlignment="1">
      <alignment horizontal="center" vertical="center"/>
    </xf>
    <xf numFmtId="0" fontId="0" fillId="4" borderId="8" xfId="0" applyFill="1" applyBorder="1" applyAlignment="1">
      <alignment horizontal="center" vertical="center" textRotation="90" wrapText="1"/>
    </xf>
    <xf numFmtId="0" fontId="0" fillId="4" borderId="12" xfId="0" applyFill="1" applyBorder="1" applyAlignment="1">
      <alignment horizontal="center" vertical="center" textRotation="90" wrapText="1"/>
    </xf>
    <xf numFmtId="0" fontId="0" fillId="4" borderId="11" xfId="0" applyFill="1" applyBorder="1" applyAlignment="1">
      <alignment horizontal="center" vertical="center" textRotation="90" wrapText="1"/>
    </xf>
    <xf numFmtId="0" fontId="0" fillId="10" borderId="10" xfId="0" applyFill="1" applyBorder="1" applyAlignment="1">
      <alignment horizontal="center" vertical="center" textRotation="90"/>
    </xf>
    <xf numFmtId="0" fontId="0" fillId="10" borderId="11" xfId="0" applyFill="1" applyBorder="1" applyAlignment="1">
      <alignment horizontal="center" vertical="center" textRotation="90"/>
    </xf>
    <xf numFmtId="0" fontId="0" fillId="10" borderId="10" xfId="0" applyFill="1" applyBorder="1" applyAlignment="1">
      <alignment horizontal="center" vertical="center"/>
    </xf>
    <xf numFmtId="0" fontId="6" fillId="10" borderId="10" xfId="0" applyFont="1" applyFill="1" applyBorder="1" applyAlignment="1">
      <alignment horizontal="left" vertical="center" wrapText="1"/>
    </xf>
    <xf numFmtId="0" fontId="6" fillId="10" borderId="11" xfId="0" applyFont="1" applyFill="1" applyBorder="1" applyAlignment="1">
      <alignment horizontal="left" vertical="center" wrapText="1"/>
    </xf>
    <xf numFmtId="0" fontId="0" fillId="4" borderId="10" xfId="0" applyFill="1" applyBorder="1" applyAlignment="1">
      <alignment horizontal="center" vertical="center" textRotation="90" wrapText="1"/>
    </xf>
    <xf numFmtId="0" fontId="6" fillId="10" borderId="8" xfId="0" applyFont="1" applyFill="1" applyBorder="1" applyAlignment="1">
      <alignment horizontal="left" vertical="center" wrapText="1"/>
    </xf>
    <xf numFmtId="0" fontId="6" fillId="10" borderId="12" xfId="0" applyFont="1" applyFill="1" applyBorder="1" applyAlignment="1">
      <alignment horizontal="left" vertical="center" wrapText="1"/>
    </xf>
    <xf numFmtId="0" fontId="0" fillId="4" borderId="9" xfId="0" applyFill="1" applyBorder="1" applyAlignment="1">
      <alignment horizontal="center" vertical="center" textRotation="90" wrapText="1"/>
    </xf>
    <xf numFmtId="0" fontId="0" fillId="4" borderId="8" xfId="0" applyFill="1" applyBorder="1" applyAlignment="1">
      <alignment horizontal="center" vertical="center" textRotation="90"/>
    </xf>
    <xf numFmtId="0" fontId="0" fillId="0" borderId="21" xfId="0" applyBorder="1" applyAlignment="1">
      <alignment horizontal="center"/>
    </xf>
    <xf numFmtId="0" fontId="0" fillId="0" borderId="13" xfId="0" applyBorder="1" applyAlignment="1">
      <alignment horizontal="center"/>
    </xf>
    <xf numFmtId="0" fontId="0" fillId="0" borderId="24" xfId="0" applyBorder="1" applyAlignment="1">
      <alignment horizontal="center"/>
    </xf>
    <xf numFmtId="0" fontId="0" fillId="0" borderId="10" xfId="0" applyBorder="1" applyAlignment="1">
      <alignment horizontal="center" vertical="center" textRotation="90"/>
    </xf>
    <xf numFmtId="0" fontId="0" fillId="0" borderId="12" xfId="0" applyBorder="1" applyAlignment="1">
      <alignment horizontal="center" vertical="center" textRotation="90"/>
    </xf>
    <xf numFmtId="0" fontId="0" fillId="0" borderId="11" xfId="0" applyBorder="1" applyAlignment="1">
      <alignment horizontal="center" vertical="center" textRotation="90"/>
    </xf>
    <xf numFmtId="0" fontId="20" fillId="0" borderId="10" xfId="0" applyFont="1" applyBorder="1" applyAlignment="1">
      <alignment horizontal="left" vertical="center" textRotation="90" wrapText="1"/>
    </xf>
    <xf numFmtId="0" fontId="20" fillId="0" borderId="12" xfId="0" applyFont="1" applyBorder="1" applyAlignment="1">
      <alignment horizontal="left" vertical="center" textRotation="90" wrapText="1"/>
    </xf>
    <xf numFmtId="0" fontId="20" fillId="0" borderId="11" xfId="0" applyFont="1" applyBorder="1" applyAlignment="1">
      <alignment horizontal="left" vertical="center" textRotation="90" wrapText="1"/>
    </xf>
    <xf numFmtId="0" fontId="18" fillId="6" borderId="77" xfId="0" applyFont="1" applyFill="1" applyBorder="1" applyAlignment="1">
      <alignment horizontal="center" vertical="center" wrapText="1"/>
    </xf>
    <xf numFmtId="0" fontId="18" fillId="6" borderId="27" xfId="0" applyFont="1" applyFill="1" applyBorder="1" applyAlignment="1">
      <alignment horizontal="center" vertical="center" wrapText="1"/>
    </xf>
    <xf numFmtId="0" fontId="18" fillId="6" borderId="63" xfId="0" applyFont="1" applyFill="1" applyBorder="1" applyAlignment="1">
      <alignment horizontal="center" vertical="center" wrapText="1"/>
    </xf>
    <xf numFmtId="0" fontId="18" fillId="6" borderId="62" xfId="0" applyFont="1" applyFill="1" applyBorder="1" applyAlignment="1">
      <alignment horizontal="center" vertical="center" wrapText="1"/>
    </xf>
    <xf numFmtId="0" fontId="18" fillId="22" borderId="39" xfId="0" applyFont="1" applyFill="1" applyBorder="1" applyAlignment="1">
      <alignment horizontal="center" vertical="center" wrapText="1"/>
    </xf>
    <xf numFmtId="0" fontId="1" fillId="22" borderId="63" xfId="0" applyFont="1" applyFill="1" applyBorder="1" applyAlignment="1">
      <alignment horizontal="center" vertical="center" wrapText="1"/>
    </xf>
    <xf numFmtId="0" fontId="1" fillId="22" borderId="62" xfId="0" applyFont="1" applyFill="1" applyBorder="1" applyAlignment="1">
      <alignment horizontal="center" vertical="center" wrapText="1"/>
    </xf>
    <xf numFmtId="0" fontId="24" fillId="6" borderId="39" xfId="0" applyFont="1" applyFill="1" applyBorder="1" applyAlignment="1">
      <alignment horizontal="center" vertical="center" wrapText="1"/>
    </xf>
    <xf numFmtId="0" fontId="24" fillId="6" borderId="63" xfId="0" applyFont="1" applyFill="1" applyBorder="1" applyAlignment="1">
      <alignment horizontal="center" vertical="center" wrapText="1"/>
    </xf>
    <xf numFmtId="0" fontId="24" fillId="6" borderId="62"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textRotation="90" wrapText="1"/>
    </xf>
    <xf numFmtId="0" fontId="1" fillId="0" borderId="12" xfId="0" applyFont="1" applyBorder="1" applyAlignment="1">
      <alignment horizontal="center" vertical="center" textRotation="90" wrapText="1"/>
    </xf>
    <xf numFmtId="0" fontId="1" fillId="0" borderId="11" xfId="0" applyFont="1" applyBorder="1" applyAlignment="1">
      <alignment horizontal="center" vertical="center" textRotation="90" wrapText="1"/>
    </xf>
    <xf numFmtId="0" fontId="0" fillId="0" borderId="10" xfId="0" applyBorder="1" applyAlignment="1">
      <alignment horizontal="center" vertical="center" textRotation="90" wrapText="1"/>
    </xf>
    <xf numFmtId="0" fontId="0" fillId="0" borderId="11" xfId="0" applyBorder="1" applyAlignment="1">
      <alignment horizontal="center" vertical="center" textRotation="90"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1" fillId="0" borderId="39" xfId="0" applyFont="1" applyBorder="1" applyAlignment="1">
      <alignment horizontal="center" vertical="center"/>
    </xf>
    <xf numFmtId="0" fontId="1" fillId="0" borderId="63" xfId="0" applyFont="1" applyBorder="1" applyAlignment="1">
      <alignment horizontal="center" vertical="center"/>
    </xf>
    <xf numFmtId="0" fontId="1" fillId="0" borderId="62" xfId="0" applyFont="1" applyBorder="1" applyAlignment="1">
      <alignment horizontal="center" vertical="center"/>
    </xf>
    <xf numFmtId="0" fontId="0" fillId="0" borderId="72" xfId="0" applyBorder="1" applyAlignment="1">
      <alignment horizontal="left" vertical="center" wrapText="1"/>
    </xf>
    <xf numFmtId="0" fontId="0" fillId="0" borderId="26" xfId="0" applyBorder="1" applyAlignment="1">
      <alignment horizontal="left" vertical="center" wrapText="1"/>
    </xf>
    <xf numFmtId="0" fontId="18" fillId="9" borderId="40" xfId="0" applyFont="1" applyFill="1" applyBorder="1" applyAlignment="1">
      <alignment horizontal="center" vertical="center" wrapText="1"/>
    </xf>
    <xf numFmtId="0" fontId="18" fillId="9" borderId="41" xfId="0" applyFont="1" applyFill="1" applyBorder="1" applyAlignment="1">
      <alignment horizontal="center" vertical="center" wrapText="1"/>
    </xf>
    <xf numFmtId="0" fontId="18" fillId="9" borderId="42" xfId="0" applyFont="1" applyFill="1" applyBorder="1" applyAlignment="1">
      <alignment horizontal="center" vertical="center" wrapText="1"/>
    </xf>
    <xf numFmtId="0" fontId="18" fillId="6" borderId="43"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0" fillId="0" borderId="43" xfId="0" applyBorder="1" applyAlignment="1">
      <alignment horizontal="center"/>
    </xf>
    <xf numFmtId="0" fontId="0" fillId="0" borderId="45" xfId="0" applyBorder="1" applyAlignment="1">
      <alignment horizontal="center"/>
    </xf>
    <xf numFmtId="0" fontId="0" fillId="0" borderId="9" xfId="0" applyBorder="1" applyAlignment="1">
      <alignment horizontal="center" vertical="center" textRotation="90"/>
    </xf>
    <xf numFmtId="0" fontId="0" fillId="0" borderId="46" xfId="0" applyBorder="1" applyAlignment="1">
      <alignment horizontal="center" vertical="center" textRotation="90"/>
    </xf>
    <xf numFmtId="0" fontId="20" fillId="0" borderId="9" xfId="0" applyFont="1" applyBorder="1" applyAlignment="1">
      <alignment horizontal="left" vertical="center" textRotation="90" wrapText="1"/>
    </xf>
    <xf numFmtId="0" fontId="20" fillId="0" borderId="46" xfId="0" applyFont="1" applyBorder="1" applyAlignment="1">
      <alignment horizontal="left" vertical="center" textRotation="90" wrapText="1"/>
    </xf>
    <xf numFmtId="0" fontId="34" fillId="4" borderId="10" xfId="0" applyFont="1" applyFill="1" applyBorder="1" applyAlignment="1">
      <alignment horizontal="center" vertical="center" textRotation="90" wrapText="1"/>
    </xf>
    <xf numFmtId="0" fontId="34" fillId="4" borderId="12" xfId="0" applyFont="1" applyFill="1" applyBorder="1" applyAlignment="1">
      <alignment horizontal="center" vertical="center" textRotation="90" wrapText="1"/>
    </xf>
    <xf numFmtId="0" fontId="34" fillId="4" borderId="11" xfId="0" applyFont="1" applyFill="1" applyBorder="1" applyAlignment="1">
      <alignment horizontal="center" vertical="center" textRotation="90" wrapText="1"/>
    </xf>
    <xf numFmtId="0" fontId="18" fillId="9" borderId="60" xfId="0" applyFont="1" applyFill="1" applyBorder="1" applyAlignment="1">
      <alignment horizontal="center" vertical="center" wrapText="1"/>
    </xf>
    <xf numFmtId="0" fontId="18" fillId="9" borderId="76" xfId="0" applyFont="1" applyFill="1" applyBorder="1" applyAlignment="1">
      <alignment horizontal="center" vertical="center" wrapText="1"/>
    </xf>
    <xf numFmtId="0" fontId="18" fillId="9" borderId="37" xfId="0" applyFont="1" applyFill="1" applyBorder="1" applyAlignment="1">
      <alignment horizontal="center" vertical="center" wrapText="1"/>
    </xf>
    <xf numFmtId="0" fontId="18" fillId="9" borderId="61" xfId="0" applyFont="1" applyFill="1" applyBorder="1" applyAlignment="1">
      <alignment horizontal="center" vertical="center" wrapText="1"/>
    </xf>
    <xf numFmtId="0" fontId="18" fillId="6" borderId="50" xfId="0" applyFont="1" applyFill="1" applyBorder="1" applyAlignment="1">
      <alignment horizontal="center" vertical="center" wrapText="1"/>
    </xf>
    <xf numFmtId="0" fontId="18" fillId="6" borderId="21" xfId="0" applyFont="1" applyFill="1" applyBorder="1" applyAlignment="1">
      <alignment horizontal="center" vertical="center" wrapText="1"/>
    </xf>
    <xf numFmtId="0" fontId="18" fillId="6" borderId="10" xfId="0" applyFont="1" applyFill="1" applyBorder="1" applyAlignment="1">
      <alignment horizontal="center" vertical="center" wrapText="1"/>
    </xf>
    <xf numFmtId="0" fontId="34" fillId="0" borderId="54" xfId="0" applyFont="1" applyBorder="1" applyAlignment="1">
      <alignment horizontal="center" vertical="center" textRotation="90" wrapText="1"/>
    </xf>
    <xf numFmtId="0" fontId="34" fillId="0" borderId="36" xfId="0" applyFont="1" applyBorder="1" applyAlignment="1">
      <alignment horizontal="center" vertical="center" textRotation="90" wrapText="1"/>
    </xf>
    <xf numFmtId="0" fontId="34" fillId="0" borderId="25" xfId="0" applyFont="1" applyBorder="1" applyAlignment="1">
      <alignment horizontal="center" vertical="center" textRotation="90" wrapText="1"/>
    </xf>
    <xf numFmtId="0" fontId="34" fillId="0" borderId="8" xfId="0" applyFont="1" applyBorder="1" applyAlignment="1">
      <alignment horizontal="center" vertical="center" textRotation="90" wrapText="1"/>
    </xf>
    <xf numFmtId="0" fontId="34" fillId="0" borderId="12" xfId="0" applyFont="1" applyBorder="1" applyAlignment="1">
      <alignment horizontal="center" vertical="center" textRotation="90" wrapText="1"/>
    </xf>
    <xf numFmtId="0" fontId="34" fillId="0" borderId="11" xfId="0" applyFont="1" applyBorder="1" applyAlignment="1">
      <alignment horizontal="center" vertical="center" textRotation="90" wrapText="1"/>
    </xf>
    <xf numFmtId="0" fontId="34" fillId="4" borderId="8" xfId="0" applyFont="1" applyFill="1" applyBorder="1" applyAlignment="1">
      <alignment horizontal="center" vertical="center" textRotation="90" wrapText="1"/>
    </xf>
    <xf numFmtId="0" fontId="11" fillId="4" borderId="9" xfId="0" applyFont="1" applyFill="1" applyBorder="1" applyAlignment="1">
      <alignment horizontal="center" vertical="center" wrapText="1"/>
    </xf>
    <xf numFmtId="0" fontId="34" fillId="4" borderId="10" xfId="0" applyFont="1" applyFill="1" applyBorder="1" applyAlignment="1">
      <alignment horizontal="left" vertical="center" wrapText="1"/>
    </xf>
    <xf numFmtId="0" fontId="34" fillId="4" borderId="12" xfId="0" applyFont="1" applyFill="1" applyBorder="1" applyAlignment="1">
      <alignment horizontal="left" vertical="center" wrapText="1"/>
    </xf>
    <xf numFmtId="0" fontId="34" fillId="4" borderId="11" xfId="0" applyFont="1" applyFill="1" applyBorder="1" applyAlignment="1">
      <alignment horizontal="left" vertical="center" wrapText="1"/>
    </xf>
    <xf numFmtId="0" fontId="34" fillId="4" borderId="72" xfId="0" applyFont="1" applyFill="1" applyBorder="1" applyAlignment="1">
      <alignment horizontal="left" vertical="center" wrapText="1"/>
    </xf>
    <xf numFmtId="0" fontId="34" fillId="4" borderId="73" xfId="0" applyFont="1" applyFill="1" applyBorder="1" applyAlignment="1">
      <alignment horizontal="left" vertical="center" wrapText="1"/>
    </xf>
    <xf numFmtId="0" fontId="34" fillId="4" borderId="26" xfId="0" applyFont="1" applyFill="1" applyBorder="1" applyAlignment="1">
      <alignment horizontal="left" vertical="center" wrapText="1"/>
    </xf>
    <xf numFmtId="0" fontId="34" fillId="0" borderId="50" xfId="0" applyFont="1" applyBorder="1" applyAlignment="1">
      <alignment horizontal="center" vertical="center" textRotation="90" wrapText="1"/>
    </xf>
    <xf numFmtId="0" fontId="34" fillId="0" borderId="10" xfId="0" applyFont="1" applyBorder="1" applyAlignment="1">
      <alignment horizontal="center" vertical="center" textRotation="90" wrapText="1"/>
    </xf>
    <xf numFmtId="0" fontId="11" fillId="4" borderId="10"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34" fillId="0" borderId="10" xfId="0" applyFont="1" applyBorder="1" applyAlignment="1">
      <alignment horizontal="center" vertical="center" textRotation="90"/>
    </xf>
    <xf numFmtId="0" fontId="34" fillId="0" borderId="11" xfId="0" applyFont="1" applyBorder="1" applyAlignment="1">
      <alignment horizontal="center" vertical="center" textRotation="90"/>
    </xf>
    <xf numFmtId="0" fontId="34" fillId="0" borderId="9" xfId="0" applyFont="1" applyBorder="1" applyAlignment="1">
      <alignment horizontal="left" vertical="center" wrapText="1"/>
    </xf>
    <xf numFmtId="0" fontId="34" fillId="0" borderId="59" xfId="0" applyFont="1" applyBorder="1" applyAlignment="1">
      <alignment horizontal="center" vertical="center" textRotation="90"/>
    </xf>
    <xf numFmtId="0" fontId="34" fillId="0" borderId="43" xfId="0" applyFont="1" applyBorder="1" applyAlignment="1">
      <alignment horizontal="center" vertical="center" textRotation="90" wrapText="1"/>
    </xf>
    <xf numFmtId="0" fontId="34" fillId="0" borderId="45" xfId="0" applyFont="1" applyBorder="1" applyAlignment="1">
      <alignment horizontal="center" vertical="center" textRotation="90" wrapText="1"/>
    </xf>
    <xf numFmtId="0" fontId="34" fillId="0" borderId="9" xfId="0" applyFont="1" applyBorder="1" applyAlignment="1">
      <alignment horizontal="center" vertical="center" textRotation="90" wrapText="1"/>
    </xf>
    <xf numFmtId="0" fontId="34" fillId="0" borderId="46" xfId="0" applyFont="1" applyBorder="1" applyAlignment="1">
      <alignment horizontal="center" vertical="center" textRotation="90" wrapText="1"/>
    </xf>
    <xf numFmtId="0" fontId="34" fillId="0" borderId="59" xfId="0" applyFont="1" applyBorder="1" applyAlignment="1">
      <alignment horizontal="center" vertical="center" textRotation="90" wrapText="1"/>
    </xf>
    <xf numFmtId="0" fontId="18" fillId="9" borderId="49" xfId="0" applyFont="1" applyFill="1" applyBorder="1" applyAlignment="1">
      <alignment horizontal="center" vertical="center" wrapText="1"/>
    </xf>
    <xf numFmtId="0" fontId="18" fillId="9" borderId="28" xfId="0" applyFont="1" applyFill="1" applyBorder="1" applyAlignment="1">
      <alignment horizontal="center" vertical="center" wrapText="1"/>
    </xf>
    <xf numFmtId="0" fontId="24" fillId="6" borderId="43" xfId="0" applyFont="1" applyFill="1" applyBorder="1" applyAlignment="1">
      <alignment horizontal="center" vertical="center" wrapText="1"/>
    </xf>
    <xf numFmtId="0" fontId="24" fillId="6" borderId="9" xfId="0" applyFont="1" applyFill="1" applyBorder="1" applyAlignment="1">
      <alignment horizontal="center" vertical="center" wrapText="1"/>
    </xf>
    <xf numFmtId="0" fontId="0" fillId="0" borderId="50" xfId="0" applyBorder="1" applyAlignment="1">
      <alignment horizontal="center" vertical="center" textRotation="255"/>
    </xf>
    <xf numFmtId="0" fontId="0" fillId="0" borderId="36" xfId="0" applyBorder="1" applyAlignment="1">
      <alignment horizontal="center" vertical="center" textRotation="255"/>
    </xf>
    <xf numFmtId="0" fontId="0" fillId="0" borderId="25" xfId="0" applyBorder="1" applyAlignment="1">
      <alignment horizontal="center" vertical="center" textRotation="255"/>
    </xf>
    <xf numFmtId="0" fontId="0" fillId="0" borderId="14" xfId="0" applyBorder="1" applyAlignment="1">
      <alignment horizontal="left" vertical="center" wrapText="1"/>
    </xf>
    <xf numFmtId="0" fontId="0" fillId="0" borderId="23" xfId="0" applyBorder="1" applyAlignment="1">
      <alignment horizontal="left" vertical="center" wrapText="1"/>
    </xf>
    <xf numFmtId="0" fontId="18" fillId="9" borderId="15" xfId="0" applyFont="1" applyFill="1" applyBorder="1" applyAlignment="1">
      <alignment horizontal="center" vertical="center" wrapText="1"/>
    </xf>
    <xf numFmtId="0" fontId="18" fillId="9" borderId="51" xfId="0" applyFont="1" applyFill="1" applyBorder="1" applyAlignment="1">
      <alignment horizontal="center" vertical="center" wrapText="1"/>
    </xf>
    <xf numFmtId="0" fontId="18" fillId="9" borderId="16" xfId="0" applyFont="1" applyFill="1" applyBorder="1" applyAlignment="1">
      <alignment horizontal="center" vertical="center" wrapText="1"/>
    </xf>
    <xf numFmtId="0" fontId="18" fillId="6" borderId="17" xfId="0" applyFont="1" applyFill="1" applyBorder="1" applyAlignment="1">
      <alignment horizontal="center" vertical="center" wrapText="1"/>
    </xf>
    <xf numFmtId="0" fontId="18" fillId="6" borderId="52" xfId="0" applyFont="1" applyFill="1" applyBorder="1" applyAlignment="1">
      <alignment horizontal="center" vertical="center" wrapText="1"/>
    </xf>
    <xf numFmtId="0" fontId="1" fillId="0" borderId="51" xfId="0" applyFont="1" applyBorder="1" applyAlignment="1">
      <alignment horizontal="center" vertical="center"/>
    </xf>
    <xf numFmtId="0" fontId="1" fillId="0" borderId="16" xfId="0" applyFont="1" applyBorder="1" applyAlignment="1">
      <alignment horizontal="center" vertical="center"/>
    </xf>
    <xf numFmtId="0" fontId="0" fillId="0" borderId="3" xfId="0" applyBorder="1" applyAlignment="1">
      <alignment horizontal="center" vertical="center" textRotation="90" wrapText="1"/>
    </xf>
    <xf numFmtId="0" fontId="0" fillId="0" borderId="13" xfId="0" applyBorder="1" applyAlignment="1">
      <alignment horizontal="center" vertical="center" textRotation="90" wrapText="1"/>
    </xf>
    <xf numFmtId="0" fontId="0" fillId="0" borderId="5" xfId="0" applyBorder="1" applyAlignment="1">
      <alignment horizontal="center" vertical="center" textRotation="90" wrapText="1"/>
    </xf>
    <xf numFmtId="0" fontId="0" fillId="0" borderId="57" xfId="0" applyBorder="1" applyAlignment="1">
      <alignment horizontal="center" vertical="center" textRotation="90"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0" fillId="0" borderId="54" xfId="0" applyBorder="1" applyAlignment="1">
      <alignment horizontal="left" vertical="center" textRotation="90" wrapText="1"/>
    </xf>
    <xf numFmtId="0" fontId="0" fillId="0" borderId="36" xfId="0" applyBorder="1" applyAlignment="1">
      <alignment horizontal="left" vertical="center" textRotation="90" wrapText="1"/>
    </xf>
    <xf numFmtId="0" fontId="0" fillId="0" borderId="58" xfId="0" applyBorder="1" applyAlignment="1">
      <alignment horizontal="left" vertical="center" textRotation="90" wrapText="1"/>
    </xf>
    <xf numFmtId="0" fontId="0" fillId="0" borderId="8" xfId="0" applyBorder="1" applyAlignment="1">
      <alignment horizontal="left" vertical="center" textRotation="90" wrapText="1"/>
    </xf>
    <xf numFmtId="0" fontId="0" fillId="0" borderId="8" xfId="0" applyBorder="1" applyAlignment="1">
      <alignment horizontal="center" vertical="center" wrapText="1"/>
    </xf>
    <xf numFmtId="0" fontId="26" fillId="0" borderId="55" xfId="2" applyBorder="1" applyAlignment="1">
      <alignment horizontal="center" vertical="center" wrapText="1"/>
    </xf>
    <xf numFmtId="0" fontId="26" fillId="0" borderId="31" xfId="2" applyBorder="1" applyAlignment="1">
      <alignment horizontal="center" vertical="center" wrapText="1"/>
    </xf>
    <xf numFmtId="0" fontId="26" fillId="0" borderId="28" xfId="2" applyBorder="1" applyAlignment="1">
      <alignment horizontal="center" vertical="center" wrapText="1"/>
    </xf>
    <xf numFmtId="0" fontId="26" fillId="0" borderId="56" xfId="2" applyBorder="1" applyAlignment="1">
      <alignment horizontal="center" vertical="center" wrapText="1"/>
    </xf>
    <xf numFmtId="0" fontId="0" fillId="0" borderId="8" xfId="0" applyBorder="1" applyAlignment="1">
      <alignment horizontal="left" vertical="center" wrapText="1"/>
    </xf>
    <xf numFmtId="0" fontId="0" fillId="0" borderId="59" xfId="0" applyBorder="1" applyAlignment="1">
      <alignment horizontal="left" vertical="center" textRotation="90" wrapText="1"/>
    </xf>
    <xf numFmtId="9" fontId="35" fillId="0" borderId="27" xfId="0" applyNumberFormat="1" applyFont="1" applyBorder="1" applyAlignment="1">
      <alignment horizontal="center" vertical="center"/>
    </xf>
    <xf numFmtId="0" fontId="35" fillId="0" borderId="21" xfId="0" applyFont="1" applyBorder="1" applyAlignment="1">
      <alignment horizontal="center" vertical="center"/>
    </xf>
    <xf numFmtId="0" fontId="30" fillId="0" borderId="9" xfId="0" applyFont="1" applyBorder="1" applyAlignment="1">
      <alignment horizontal="center" vertical="center" textRotation="90" wrapText="1"/>
    </xf>
    <xf numFmtId="0" fontId="9" fillId="0" borderId="10" xfId="0" applyFont="1" applyBorder="1" applyAlignment="1">
      <alignment horizontal="center" vertical="center" textRotation="90" wrapText="1"/>
    </xf>
    <xf numFmtId="0" fontId="9" fillId="0" borderId="12" xfId="0" applyFont="1" applyBorder="1" applyAlignment="1">
      <alignment horizontal="center" vertical="center" textRotation="90" wrapText="1"/>
    </xf>
    <xf numFmtId="0" fontId="9" fillId="0" borderId="11" xfId="0" applyFont="1" applyBorder="1" applyAlignment="1">
      <alignment horizontal="center" vertical="center" textRotation="90" wrapText="1"/>
    </xf>
    <xf numFmtId="0" fontId="30" fillId="0" borderId="10" xfId="0" applyFont="1" applyBorder="1" applyAlignment="1">
      <alignment horizontal="center" vertical="center" textRotation="90" wrapText="1"/>
    </xf>
    <xf numFmtId="0" fontId="30" fillId="0" borderId="12" xfId="0" applyFont="1" applyBorder="1" applyAlignment="1">
      <alignment horizontal="center" vertical="center" textRotation="90" wrapText="1"/>
    </xf>
    <xf numFmtId="0" fontId="9" fillId="6" borderId="9" xfId="0" applyFont="1" applyFill="1" applyBorder="1" applyAlignment="1">
      <alignment horizontal="center" vertical="center" wrapText="1"/>
    </xf>
    <xf numFmtId="0" fontId="30" fillId="0" borderId="0" xfId="0" applyFont="1" applyAlignment="1">
      <alignment horizontal="center" vertical="center" textRotation="90"/>
    </xf>
    <xf numFmtId="0" fontId="9" fillId="0" borderId="9" xfId="0" applyFont="1" applyBorder="1" applyAlignment="1">
      <alignment horizontal="center" vertical="center" wrapText="1"/>
    </xf>
    <xf numFmtId="0" fontId="30" fillId="0" borderId="11" xfId="0" applyFont="1" applyBorder="1" applyAlignment="1">
      <alignment horizontal="center" vertical="center" textRotation="90" wrapText="1"/>
    </xf>
    <xf numFmtId="0" fontId="31" fillId="0" borderId="10"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1" xfId="0" applyFont="1" applyBorder="1" applyAlignment="1">
      <alignment horizontal="center" vertical="center" textRotation="90" wrapText="1"/>
    </xf>
    <xf numFmtId="0" fontId="31" fillId="0" borderId="9" xfId="0" applyFont="1" applyBorder="1" applyAlignment="1">
      <alignment horizontal="center" vertical="center" textRotation="90" wrapText="1"/>
    </xf>
    <xf numFmtId="0" fontId="9" fillId="0" borderId="9" xfId="0" applyFont="1" applyBorder="1" applyAlignment="1">
      <alignment horizontal="center" vertical="center" textRotation="90" wrapText="1"/>
    </xf>
    <xf numFmtId="0" fontId="31" fillId="0" borderId="12" xfId="0" applyFont="1" applyBorder="1" applyAlignment="1">
      <alignment horizontal="center" vertical="center" textRotation="90" wrapText="1"/>
    </xf>
    <xf numFmtId="0" fontId="0" fillId="0" borderId="12" xfId="0" applyBorder="1" applyAlignment="1">
      <alignment horizontal="center" vertical="center" textRotation="90" wrapText="1"/>
    </xf>
    <xf numFmtId="0" fontId="0" fillId="0" borderId="59" xfId="0" applyBorder="1" applyAlignment="1">
      <alignment horizontal="center" vertical="center" textRotation="90"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0" fillId="0" borderId="50" xfId="0" applyBorder="1" applyAlignment="1">
      <alignment horizontal="left" vertical="center" textRotation="90" wrapText="1"/>
    </xf>
    <xf numFmtId="0" fontId="0" fillId="0" borderId="59" xfId="0" applyBorder="1" applyAlignment="1">
      <alignment horizontal="left" vertical="center" wrapText="1"/>
    </xf>
    <xf numFmtId="0" fontId="6" fillId="0" borderId="10" xfId="0" applyFont="1" applyBorder="1" applyAlignment="1">
      <alignment horizontal="left" vertical="center" wrapText="1"/>
    </xf>
    <xf numFmtId="0" fontId="6" fillId="0" borderId="59" xfId="0" applyFont="1" applyBorder="1" applyAlignment="1">
      <alignment horizontal="left" vertical="center" wrapText="1"/>
    </xf>
    <xf numFmtId="0" fontId="61" fillId="0" borderId="9" xfId="0" applyFont="1" applyBorder="1" applyAlignment="1">
      <alignment horizontal="center" vertical="center" wrapText="1"/>
    </xf>
    <xf numFmtId="0" fontId="61" fillId="0" borderId="10" xfId="0" applyFont="1" applyBorder="1" applyAlignment="1">
      <alignment horizontal="center" vertical="center" wrapText="1"/>
    </xf>
    <xf numFmtId="0" fontId="61" fillId="0" borderId="11" xfId="0" applyFont="1" applyBorder="1" applyAlignment="1">
      <alignment horizontal="center" vertical="center" wrapText="1"/>
    </xf>
    <xf numFmtId="0" fontId="66" fillId="19" borderId="9" xfId="0" applyFont="1" applyFill="1" applyBorder="1" applyAlignment="1">
      <alignment horizontal="center" vertical="center" wrapText="1"/>
    </xf>
    <xf numFmtId="0" fontId="61" fillId="0" borderId="10" xfId="0" applyFont="1" applyBorder="1" applyAlignment="1">
      <alignment horizontal="center" vertical="center" textRotation="90" wrapText="1"/>
    </xf>
    <xf numFmtId="0" fontId="61" fillId="0" borderId="11" xfId="0" applyFont="1" applyBorder="1" applyAlignment="1">
      <alignment horizontal="center" vertical="center" textRotation="90" wrapText="1"/>
    </xf>
    <xf numFmtId="0" fontId="67" fillId="0" borderId="10" xfId="0" applyFont="1" applyBorder="1" applyAlignment="1">
      <alignment horizontal="center" vertical="center" wrapText="1"/>
    </xf>
    <xf numFmtId="0" fontId="67" fillId="0" borderId="10" xfId="0" applyFont="1" applyBorder="1" applyAlignment="1">
      <alignment horizontal="center" vertical="center" textRotation="90" wrapText="1"/>
    </xf>
    <xf numFmtId="0" fontId="67" fillId="0" borderId="39" xfId="0" applyFont="1" applyBorder="1" applyAlignment="1">
      <alignment horizontal="center" vertical="center" wrapText="1"/>
    </xf>
    <xf numFmtId="0" fontId="18" fillId="9" borderId="9"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8"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66" fillId="25" borderId="9" xfId="0" applyFont="1" applyFill="1" applyBorder="1" applyAlignment="1">
      <alignment horizontal="center" vertical="center" wrapText="1"/>
    </xf>
    <xf numFmtId="0" fontId="66" fillId="25" borderId="10" xfId="0" applyFont="1" applyFill="1" applyBorder="1" applyAlignment="1">
      <alignment horizontal="center" vertical="center" wrapText="1"/>
    </xf>
    <xf numFmtId="0" fontId="61" fillId="0" borderId="12" xfId="0" applyFont="1" applyBorder="1" applyAlignment="1">
      <alignment horizontal="center" vertical="center" wrapText="1"/>
    </xf>
    <xf numFmtId="0" fontId="41" fillId="0" borderId="9" xfId="0" applyFont="1" applyBorder="1" applyAlignment="1">
      <alignment horizontal="center" vertical="center" textRotation="90"/>
    </xf>
    <xf numFmtId="0" fontId="19" fillId="4" borderId="10" xfId="0" applyFont="1" applyFill="1" applyBorder="1" applyAlignment="1">
      <alignment horizontal="center" vertical="center" textRotation="90" wrapText="1"/>
    </xf>
    <xf numFmtId="0" fontId="19" fillId="4" borderId="12" xfId="0" applyFont="1" applyFill="1" applyBorder="1" applyAlignment="1">
      <alignment horizontal="center" vertical="center" textRotation="90" wrapText="1"/>
    </xf>
    <xf numFmtId="0" fontId="19" fillId="4" borderId="11" xfId="0" applyFont="1" applyFill="1" applyBorder="1" applyAlignment="1">
      <alignment horizontal="center" vertical="center" textRotation="90" wrapText="1"/>
    </xf>
    <xf numFmtId="0" fontId="38" fillId="0" borderId="9" xfId="0" applyFont="1" applyBorder="1" applyAlignment="1">
      <alignment horizontal="center" vertical="center" textRotation="90" wrapText="1"/>
    </xf>
    <xf numFmtId="9" fontId="0" fillId="0" borderId="9" xfId="1" applyFont="1" applyFill="1" applyBorder="1" applyAlignment="1">
      <alignment horizontal="center" vertical="center"/>
    </xf>
    <xf numFmtId="9" fontId="0" fillId="0" borderId="9" xfId="1" applyFont="1" applyFill="1" applyBorder="1" applyAlignment="1">
      <alignment horizontal="center" vertical="center" wrapText="1"/>
    </xf>
    <xf numFmtId="0" fontId="0" fillId="18" borderId="9" xfId="0" applyFill="1" applyBorder="1" applyAlignment="1">
      <alignment horizontal="center" vertical="center" textRotation="90" wrapText="1"/>
    </xf>
    <xf numFmtId="164" fontId="0" fillId="0" borderId="9"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wrapText="1"/>
    </xf>
    <xf numFmtId="0" fontId="0" fillId="0" borderId="9" xfId="0" applyBorder="1" applyAlignment="1">
      <alignment horizontal="center" vertical="center" wrapText="1"/>
    </xf>
    <xf numFmtId="0" fontId="0" fillId="4" borderId="10" xfId="0" applyFill="1" applyBorder="1" applyAlignment="1">
      <alignment horizontal="left" vertical="center" wrapText="1"/>
    </xf>
    <xf numFmtId="0" fontId="0" fillId="4" borderId="11" xfId="0" applyFill="1" applyBorder="1" applyAlignment="1">
      <alignment horizontal="left" vertical="center" wrapText="1"/>
    </xf>
    <xf numFmtId="0" fontId="38" fillId="0" borderId="10" xfId="0" applyFont="1" applyBorder="1" applyAlignment="1">
      <alignment horizontal="center" vertical="center" textRotation="90" wrapText="1"/>
    </xf>
    <xf numFmtId="0" fontId="38" fillId="0" borderId="12" xfId="0" applyFont="1" applyBorder="1" applyAlignment="1">
      <alignment horizontal="center" vertical="center" textRotation="90" wrapText="1"/>
    </xf>
    <xf numFmtId="0" fontId="38" fillId="0" borderId="11" xfId="0" applyFont="1" applyBorder="1" applyAlignment="1">
      <alignment horizontal="center" vertical="center" textRotation="90" wrapText="1"/>
    </xf>
    <xf numFmtId="0" fontId="0" fillId="18" borderId="10" xfId="0" applyFill="1" applyBorder="1" applyAlignment="1">
      <alignment horizontal="center" vertical="center" textRotation="90" wrapText="1"/>
    </xf>
    <xf numFmtId="0" fontId="0" fillId="18" borderId="12" xfId="0" applyFill="1" applyBorder="1" applyAlignment="1">
      <alignment horizontal="center" vertical="center" textRotation="90" wrapText="1"/>
    </xf>
    <xf numFmtId="0" fontId="0" fillId="18" borderId="11" xfId="0" applyFill="1" applyBorder="1" applyAlignment="1">
      <alignment horizontal="center" vertical="center" textRotation="90" wrapText="1"/>
    </xf>
    <xf numFmtId="0" fontId="0" fillId="4" borderId="12" xfId="0" applyFill="1" applyBorder="1" applyAlignment="1">
      <alignment horizontal="left" vertical="center" wrapText="1"/>
    </xf>
    <xf numFmtId="9" fontId="0" fillId="17" borderId="10" xfId="0" applyNumberFormat="1" applyFill="1" applyBorder="1" applyAlignment="1">
      <alignment horizontal="center" vertical="center" wrapText="1"/>
    </xf>
    <xf numFmtId="9" fontId="0" fillId="17" borderId="12" xfId="0" applyNumberFormat="1" applyFill="1" applyBorder="1" applyAlignment="1">
      <alignment horizontal="center" vertical="center" wrapText="1"/>
    </xf>
    <xf numFmtId="9" fontId="0" fillId="17" borderId="11" xfId="0" applyNumberFormat="1" applyFill="1" applyBorder="1" applyAlignment="1">
      <alignment horizontal="center" vertical="center" wrapText="1"/>
    </xf>
    <xf numFmtId="0" fontId="0" fillId="17" borderId="20" xfId="0" applyFill="1" applyBorder="1" applyAlignment="1">
      <alignment horizontal="center" vertical="center" wrapText="1"/>
    </xf>
    <xf numFmtId="0" fontId="0" fillId="17" borderId="22" xfId="0" applyFill="1" applyBorder="1" applyAlignment="1">
      <alignment horizontal="center" vertical="center" wrapText="1"/>
    </xf>
    <xf numFmtId="0" fontId="0" fillId="17" borderId="23" xfId="0" applyFill="1" applyBorder="1" applyAlignment="1">
      <alignment horizontal="center" vertical="center" wrapText="1"/>
    </xf>
    <xf numFmtId="0" fontId="47" fillId="4" borderId="9" xfId="0" applyFont="1" applyFill="1" applyBorder="1" applyAlignment="1">
      <alignment horizontal="center" vertical="center" textRotation="90" wrapText="1"/>
    </xf>
    <xf numFmtId="0" fontId="0" fillId="0" borderId="39" xfId="0" applyBorder="1" applyAlignment="1">
      <alignment horizontal="center"/>
    </xf>
    <xf numFmtId="0" fontId="18" fillId="6" borderId="39" xfId="0" applyFont="1" applyFill="1" applyBorder="1" applyAlignment="1">
      <alignment horizontal="center" vertical="center" wrapText="1"/>
    </xf>
    <xf numFmtId="0" fontId="52" fillId="6" borderId="10" xfId="0" applyFont="1" applyFill="1" applyBorder="1" applyAlignment="1">
      <alignment horizontal="center" vertical="center" wrapText="1"/>
    </xf>
    <xf numFmtId="0" fontId="52" fillId="6" borderId="12" xfId="0" applyFont="1" applyFill="1" applyBorder="1" applyAlignment="1">
      <alignment horizontal="center" vertical="center" wrapText="1"/>
    </xf>
    <xf numFmtId="0" fontId="52" fillId="19" borderId="23" xfId="0" applyFont="1" applyFill="1" applyBorder="1" applyAlignment="1">
      <alignment horizontal="center" vertical="center" wrapText="1"/>
    </xf>
    <xf numFmtId="0" fontId="52" fillId="19" borderId="28" xfId="0" applyFont="1" applyFill="1" applyBorder="1" applyAlignment="1">
      <alignment horizontal="center" vertical="center" wrapText="1"/>
    </xf>
    <xf numFmtId="0" fontId="52" fillId="6" borderId="20" xfId="0" applyFont="1" applyFill="1" applyBorder="1" applyAlignment="1">
      <alignment horizontal="center" vertical="center"/>
    </xf>
    <xf numFmtId="0" fontId="52" fillId="6" borderId="27" xfId="0" applyFont="1" applyFill="1" applyBorder="1" applyAlignment="1">
      <alignment horizontal="center" vertical="center"/>
    </xf>
    <xf numFmtId="0" fontId="52" fillId="6" borderId="21" xfId="0" applyFont="1" applyFill="1" applyBorder="1" applyAlignment="1">
      <alignment horizontal="center" vertical="center"/>
    </xf>
    <xf numFmtId="0" fontId="52" fillId="6" borderId="22" xfId="0" applyFont="1" applyFill="1" applyBorder="1" applyAlignment="1">
      <alignment horizontal="center" vertical="center"/>
    </xf>
    <xf numFmtId="0" fontId="52" fillId="6" borderId="0" xfId="0" applyFont="1" applyFill="1" applyAlignment="1">
      <alignment horizontal="center" vertical="center"/>
    </xf>
    <xf numFmtId="0" fontId="52" fillId="6" borderId="13" xfId="0" applyFont="1" applyFill="1" applyBorder="1" applyAlignment="1">
      <alignment horizontal="center" vertical="center"/>
    </xf>
    <xf numFmtId="0" fontId="52" fillId="6" borderId="10" xfId="0" applyFont="1" applyFill="1" applyBorder="1" applyAlignment="1">
      <alignment horizontal="center" vertical="center"/>
    </xf>
    <xf numFmtId="0" fontId="52" fillId="6" borderId="12" xfId="0" applyFont="1" applyFill="1" applyBorder="1" applyAlignment="1">
      <alignment horizontal="center" vertical="center"/>
    </xf>
    <xf numFmtId="0" fontId="52" fillId="6" borderId="64" xfId="0" applyFont="1" applyFill="1" applyBorder="1" applyAlignment="1">
      <alignment horizontal="center" vertical="center"/>
    </xf>
    <xf numFmtId="0" fontId="52" fillId="6" borderId="39" xfId="0" applyFont="1" applyFill="1" applyBorder="1" applyAlignment="1">
      <alignment horizontal="center" vertical="center" wrapText="1"/>
    </xf>
    <xf numFmtId="0" fontId="52" fillId="6" borderId="63" xfId="0" applyFont="1" applyFill="1" applyBorder="1" applyAlignment="1">
      <alignment horizontal="center" vertical="center" wrapText="1"/>
    </xf>
    <xf numFmtId="0" fontId="52" fillId="6" borderId="62" xfId="0" applyFont="1" applyFill="1" applyBorder="1" applyAlignment="1">
      <alignment horizontal="center" vertical="center" wrapText="1"/>
    </xf>
    <xf numFmtId="0" fontId="52" fillId="6" borderId="11" xfId="0" applyFont="1" applyFill="1" applyBorder="1" applyAlignment="1">
      <alignment horizontal="center" vertical="center" wrapText="1"/>
    </xf>
    <xf numFmtId="0" fontId="52" fillId="6" borderId="39" xfId="0" applyFont="1" applyFill="1" applyBorder="1" applyAlignment="1">
      <alignment horizontal="center" vertical="center"/>
    </xf>
    <xf numFmtId="0" fontId="52" fillId="6" borderId="63" xfId="0" applyFont="1" applyFill="1" applyBorder="1" applyAlignment="1">
      <alignment horizontal="center" vertical="center"/>
    </xf>
    <xf numFmtId="0" fontId="52" fillId="6" borderId="62" xfId="0" applyFont="1" applyFill="1" applyBorder="1" applyAlignment="1">
      <alignment horizontal="center" vertical="center"/>
    </xf>
    <xf numFmtId="0" fontId="54" fillId="6" borderId="20" xfId="0" applyFont="1" applyFill="1" applyBorder="1" applyAlignment="1">
      <alignment horizontal="center" vertical="center" wrapText="1"/>
    </xf>
    <xf numFmtId="0" fontId="54" fillId="6" borderId="21" xfId="0" applyFont="1" applyFill="1" applyBorder="1" applyAlignment="1">
      <alignment horizontal="center" vertical="center" wrapText="1"/>
    </xf>
    <xf numFmtId="0" fontId="54" fillId="6" borderId="22" xfId="0" applyFont="1" applyFill="1" applyBorder="1" applyAlignment="1">
      <alignment horizontal="center" vertical="center" wrapText="1"/>
    </xf>
    <xf numFmtId="0" fontId="54" fillId="6" borderId="13" xfId="0" applyFont="1" applyFill="1" applyBorder="1" applyAlignment="1">
      <alignment horizontal="center" vertical="center" wrapText="1"/>
    </xf>
    <xf numFmtId="0" fontId="52" fillId="6" borderId="20" xfId="0" applyFont="1" applyFill="1" applyBorder="1" applyAlignment="1">
      <alignment horizontal="center" vertical="center" wrapText="1"/>
    </xf>
    <xf numFmtId="0" fontId="52" fillId="6" borderId="21" xfId="0" applyFont="1" applyFill="1" applyBorder="1" applyAlignment="1">
      <alignment horizontal="center" vertical="center" wrapText="1"/>
    </xf>
    <xf numFmtId="0" fontId="52" fillId="6" borderId="23" xfId="0" applyFont="1" applyFill="1" applyBorder="1" applyAlignment="1">
      <alignment horizontal="center" vertical="center" wrapText="1"/>
    </xf>
    <xf numFmtId="0" fontId="52" fillId="6" borderId="24" xfId="0" applyFont="1" applyFill="1" applyBorder="1" applyAlignment="1">
      <alignment horizontal="center" vertical="center" wrapText="1"/>
    </xf>
    <xf numFmtId="0" fontId="52" fillId="6" borderId="23" xfId="0" applyFont="1" applyFill="1" applyBorder="1" applyAlignment="1">
      <alignment horizontal="center" vertical="center"/>
    </xf>
    <xf numFmtId="0" fontId="52" fillId="6" borderId="24" xfId="0" applyFont="1" applyFill="1" applyBorder="1" applyAlignment="1">
      <alignment horizontal="center" vertical="center"/>
    </xf>
    <xf numFmtId="0" fontId="53" fillId="0" borderId="39" xfId="0" applyFont="1" applyBorder="1" applyAlignment="1">
      <alignment horizontal="left" vertical="center" wrapText="1"/>
    </xf>
    <xf numFmtId="0" fontId="53" fillId="0" borderId="62" xfId="0" applyFont="1" applyBorder="1" applyAlignment="1">
      <alignment horizontal="left" vertical="center" wrapText="1"/>
    </xf>
    <xf numFmtId="0" fontId="53" fillId="0" borderId="63" xfId="0" applyFont="1" applyBorder="1" applyAlignment="1">
      <alignment horizontal="left" vertical="center" wrapText="1"/>
    </xf>
    <xf numFmtId="0" fontId="53" fillId="0" borderId="39" xfId="0" applyFont="1" applyBorder="1" applyAlignment="1">
      <alignment horizontal="center" vertical="center" wrapText="1"/>
    </xf>
    <xf numFmtId="0" fontId="53" fillId="0" borderId="62" xfId="0" applyFont="1" applyBorder="1" applyAlignment="1">
      <alignment horizontal="center" vertical="center" wrapText="1"/>
    </xf>
    <xf numFmtId="0" fontId="53" fillId="0" borderId="9" xfId="0" applyFont="1" applyBorder="1" applyAlignment="1">
      <alignment horizontal="left" vertical="center" wrapText="1"/>
    </xf>
    <xf numFmtId="0" fontId="53" fillId="0" borderId="65" xfId="0" applyFont="1" applyBorder="1" applyAlignment="1">
      <alignment horizontal="left" vertical="center" textRotation="90" wrapText="1"/>
    </xf>
    <xf numFmtId="0" fontId="53" fillId="0" borderId="67" xfId="0" applyFont="1" applyBorder="1" applyAlignment="1">
      <alignment horizontal="left" vertical="center" textRotation="90" wrapText="1"/>
    </xf>
    <xf numFmtId="0" fontId="53" fillId="0" borderId="71" xfId="0" applyFont="1" applyBorder="1" applyAlignment="1">
      <alignment horizontal="left" vertical="center" textRotation="90" wrapText="1"/>
    </xf>
    <xf numFmtId="0" fontId="18" fillId="22" borderId="0" xfId="0" applyFont="1" applyFill="1" applyAlignment="1">
      <alignment horizontal="center" vertical="center" wrapText="1"/>
    </xf>
    <xf numFmtId="0" fontId="18" fillId="6" borderId="0" xfId="0" applyFont="1" applyFill="1" applyAlignment="1">
      <alignment horizontal="center" vertical="center" wrapText="1"/>
    </xf>
    <xf numFmtId="0" fontId="1" fillId="23" borderId="32" xfId="0" applyFont="1" applyFill="1" applyBorder="1" applyAlignment="1">
      <alignment horizontal="center" vertical="center" textRotation="90"/>
    </xf>
    <xf numFmtId="0" fontId="1" fillId="5" borderId="43" xfId="0" applyFont="1" applyFill="1" applyBorder="1" applyAlignment="1">
      <alignment horizontal="center" vertical="center" textRotation="90" wrapText="1"/>
    </xf>
    <xf numFmtId="0" fontId="1" fillId="5" borderId="50" xfId="0" applyFont="1" applyFill="1" applyBorder="1" applyAlignment="1">
      <alignment horizontal="center" vertical="center" textRotation="90" wrapText="1"/>
    </xf>
    <xf numFmtId="0" fontId="1" fillId="5" borderId="45" xfId="0" applyFont="1" applyFill="1" applyBorder="1" applyAlignment="1">
      <alignment horizontal="center" vertical="center" textRotation="90" wrapText="1"/>
    </xf>
    <xf numFmtId="0" fontId="1" fillId="13" borderId="9" xfId="0" applyFont="1" applyFill="1" applyBorder="1" applyAlignment="1">
      <alignment horizontal="center" vertical="center" textRotation="90"/>
    </xf>
    <xf numFmtId="0" fontId="1" fillId="13" borderId="10" xfId="0" applyFont="1" applyFill="1" applyBorder="1" applyAlignment="1">
      <alignment horizontal="center" vertical="center" textRotation="90"/>
    </xf>
    <xf numFmtId="0" fontId="1" fillId="13" borderId="46" xfId="0" applyFont="1" applyFill="1" applyBorder="1" applyAlignment="1">
      <alignment horizontal="center" vertical="center" textRotation="90"/>
    </xf>
    <xf numFmtId="0" fontId="20" fillId="24" borderId="10" xfId="0" applyFont="1" applyFill="1" applyBorder="1" applyAlignment="1">
      <alignment horizontal="center" vertical="center" textRotation="90" wrapText="1"/>
    </xf>
    <xf numFmtId="0" fontId="20" fillId="24" borderId="12" xfId="0" applyFont="1" applyFill="1" applyBorder="1" applyAlignment="1">
      <alignment horizontal="center" vertical="center" textRotation="90" wrapText="1"/>
    </xf>
    <xf numFmtId="0" fontId="20" fillId="24" borderId="59" xfId="0" applyFont="1" applyFill="1" applyBorder="1" applyAlignment="1">
      <alignment horizontal="center" vertical="center" textRotation="90" wrapText="1"/>
    </xf>
    <xf numFmtId="0" fontId="18" fillId="9" borderId="30" xfId="0" applyFont="1" applyFill="1" applyBorder="1" applyAlignment="1">
      <alignment horizontal="center" vertical="center" wrapText="1"/>
    </xf>
    <xf numFmtId="0" fontId="18" fillId="9" borderId="55" xfId="0" applyFont="1" applyFill="1" applyBorder="1" applyAlignment="1">
      <alignment horizontal="center" vertical="center" wrapText="1"/>
    </xf>
    <xf numFmtId="0" fontId="18" fillId="9" borderId="31" xfId="0" applyFont="1" applyFill="1" applyBorder="1" applyAlignment="1">
      <alignment horizontal="center" vertical="center" wrapText="1"/>
    </xf>
    <xf numFmtId="0" fontId="60" fillId="6" borderId="43" xfId="0" applyFont="1" applyFill="1" applyBorder="1" applyAlignment="1">
      <alignment horizontal="center" vertical="center" wrapText="1"/>
    </xf>
    <xf numFmtId="0" fontId="60" fillId="6" borderId="62" xfId="0" applyFont="1" applyFill="1" applyBorder="1" applyAlignment="1">
      <alignment horizontal="center" vertical="center" wrapText="1"/>
    </xf>
    <xf numFmtId="0" fontId="60" fillId="6" borderId="9" xfId="0" applyFont="1" applyFill="1" applyBorder="1" applyAlignment="1">
      <alignment horizontal="center" vertical="center" wrapText="1"/>
    </xf>
    <xf numFmtId="0" fontId="61" fillId="0" borderId="43" xfId="0" applyFont="1" applyBorder="1" applyAlignment="1">
      <alignment horizontal="center" vertical="center" textRotation="90" wrapText="1"/>
    </xf>
    <xf numFmtId="0" fontId="61" fillId="0" borderId="45" xfId="0" applyFont="1" applyBorder="1" applyAlignment="1">
      <alignment horizontal="center" vertical="center" textRotation="90" wrapText="1"/>
    </xf>
    <xf numFmtId="0" fontId="61" fillId="0" borderId="12" xfId="0" applyFont="1" applyBorder="1" applyAlignment="1">
      <alignment horizontal="center" vertical="center" textRotation="90" wrapText="1"/>
    </xf>
    <xf numFmtId="0" fontId="61" fillId="0" borderId="59" xfId="0" applyFont="1" applyBorder="1" applyAlignment="1">
      <alignment horizontal="center" vertical="center" textRotation="90" wrapText="1"/>
    </xf>
    <xf numFmtId="0" fontId="61" fillId="0" borderId="9" xfId="0" applyFont="1" applyBorder="1" applyAlignment="1">
      <alignment horizontal="left" vertical="center" textRotation="90" wrapText="1"/>
    </xf>
    <xf numFmtId="0" fontId="61" fillId="0" borderId="46" xfId="0" applyFont="1" applyBorder="1" applyAlignment="1">
      <alignment horizontal="left" vertical="center" textRotation="90" wrapText="1"/>
    </xf>
    <xf numFmtId="0" fontId="61" fillId="0" borderId="9" xfId="0" applyFont="1" applyBorder="1" applyAlignment="1">
      <alignment horizontal="center" vertical="center" textRotation="90" wrapText="1"/>
    </xf>
    <xf numFmtId="0" fontId="61" fillId="0" borderId="46" xfId="0" applyFont="1" applyBorder="1" applyAlignment="1">
      <alignment horizontal="center" vertical="center" textRotation="90" wrapText="1"/>
    </xf>
    <xf numFmtId="0" fontId="61" fillId="0" borderId="44" xfId="0" applyFont="1" applyBorder="1" applyAlignment="1">
      <alignment horizontal="left" vertical="top" wrapText="1"/>
    </xf>
    <xf numFmtId="0" fontId="61" fillId="0" borderId="10" xfId="0" applyFont="1" applyBorder="1" applyAlignment="1">
      <alignment horizontal="center" vertical="top" wrapText="1"/>
    </xf>
    <xf numFmtId="0" fontId="61" fillId="0" borderId="11" xfId="0" applyFont="1" applyBorder="1" applyAlignment="1">
      <alignment horizontal="center" vertical="top" wrapText="1"/>
    </xf>
    <xf numFmtId="14" fontId="61" fillId="0" borderId="10" xfId="0" applyNumberFormat="1" applyFont="1" applyBorder="1" applyAlignment="1">
      <alignment horizontal="center" vertical="center" wrapText="1"/>
    </xf>
    <xf numFmtId="0" fontId="60" fillId="0" borderId="9" xfId="0" applyFont="1" applyBorder="1" applyAlignment="1">
      <alignment horizontal="center" vertical="center" wrapText="1"/>
    </xf>
    <xf numFmtId="0" fontId="61" fillId="0" borderId="9" xfId="0" applyFont="1" applyBorder="1" applyAlignment="1">
      <alignment horizontal="left" vertical="center" wrapText="1"/>
    </xf>
    <xf numFmtId="9" fontId="61" fillId="0" borderId="10" xfId="0" applyNumberFormat="1" applyFont="1" applyBorder="1" applyAlignment="1">
      <alignment horizontal="center" vertical="center" wrapText="1"/>
    </xf>
    <xf numFmtId="0" fontId="61" fillId="0" borderId="46" xfId="0" applyFont="1" applyBorder="1" applyAlignment="1">
      <alignment horizontal="left" vertical="center" wrapText="1"/>
    </xf>
    <xf numFmtId="0" fontId="61" fillId="0" borderId="46"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72" xfId="0" applyFont="1" applyBorder="1" applyAlignment="1">
      <alignment horizontal="left" vertical="top" wrapText="1"/>
    </xf>
    <xf numFmtId="0" fontId="61" fillId="0" borderId="74" xfId="0" applyFont="1" applyBorder="1" applyAlignment="1">
      <alignment horizontal="left" vertical="top" wrapText="1"/>
    </xf>
    <xf numFmtId="0" fontId="61" fillId="0" borderId="73" xfId="0" applyFont="1" applyBorder="1" applyAlignment="1">
      <alignment horizontal="left" vertical="top" wrapText="1"/>
    </xf>
    <xf numFmtId="0" fontId="61" fillId="0" borderId="26" xfId="0" applyFont="1" applyBorder="1" applyAlignment="1">
      <alignment horizontal="left" vertical="top" wrapText="1"/>
    </xf>
    <xf numFmtId="0" fontId="61" fillId="0" borderId="59" xfId="0" applyFont="1" applyBorder="1" applyAlignment="1">
      <alignment horizontal="center" vertical="top" wrapText="1"/>
    </xf>
    <xf numFmtId="0" fontId="0" fillId="0" borderId="10" xfId="0" applyBorder="1" applyAlignment="1">
      <alignment horizontal="center" vertical="center"/>
    </xf>
    <xf numFmtId="0" fontId="0" fillId="0" borderId="11" xfId="0" applyBorder="1" applyAlignment="1">
      <alignment horizontal="center" vertical="center"/>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0" borderId="75" xfId="0" applyFont="1" applyBorder="1" applyAlignment="1">
      <alignment horizontal="left" vertical="center" wrapText="1"/>
    </xf>
    <xf numFmtId="0" fontId="6" fillId="0" borderId="26" xfId="0" applyFont="1" applyBorder="1" applyAlignment="1">
      <alignment horizontal="left" vertical="center" wrapText="1"/>
    </xf>
    <xf numFmtId="0" fontId="0" fillId="0" borderId="57" xfId="0" applyBorder="1" applyAlignment="1">
      <alignment horizontal="left" vertical="center" textRotation="90" wrapText="1"/>
    </xf>
    <xf numFmtId="0" fontId="0" fillId="0" borderId="46" xfId="0" applyBorder="1" applyAlignment="1">
      <alignment horizontal="left" vertical="center" wrapText="1"/>
    </xf>
    <xf numFmtId="0" fontId="0" fillId="0" borderId="46" xfId="0" applyBorder="1" applyAlignment="1">
      <alignment horizontal="left" vertical="center" textRotation="90" wrapText="1"/>
    </xf>
    <xf numFmtId="0" fontId="0" fillId="0" borderId="44" xfId="0" applyBorder="1" applyAlignment="1">
      <alignment horizontal="left" vertical="center" wrapText="1"/>
    </xf>
    <xf numFmtId="0" fontId="0" fillId="0" borderId="48" xfId="0" applyBorder="1" applyAlignment="1">
      <alignment horizontal="left" vertical="center" wrapText="1"/>
    </xf>
    <xf numFmtId="0" fontId="18" fillId="9" borderId="17" xfId="0" applyFont="1" applyFill="1" applyBorder="1" applyAlignment="1">
      <alignment horizontal="center" vertical="center" wrapText="1"/>
    </xf>
    <xf numFmtId="0" fontId="18" fillId="9" borderId="18" xfId="0" applyFont="1" applyFill="1" applyBorder="1" applyAlignment="1">
      <alignment horizontal="center" vertical="center" wrapText="1"/>
    </xf>
    <xf numFmtId="0" fontId="18" fillId="9" borderId="19" xfId="0" applyFont="1" applyFill="1" applyBorder="1" applyAlignment="1">
      <alignment horizontal="center" vertical="center" wrapText="1"/>
    </xf>
    <xf numFmtId="0" fontId="24" fillId="6" borderId="15" xfId="0" applyFont="1" applyFill="1" applyBorder="1" applyAlignment="1">
      <alignment horizontal="center" vertical="center" wrapText="1"/>
    </xf>
    <xf numFmtId="0" fontId="24" fillId="6" borderId="51" xfId="0" applyFont="1" applyFill="1" applyBorder="1" applyAlignment="1">
      <alignment horizontal="center" vertical="center" wrapText="1"/>
    </xf>
    <xf numFmtId="0" fontId="0" fillId="0" borderId="43" xfId="0" applyBorder="1" applyAlignment="1">
      <alignment horizontal="left" vertical="center" textRotation="90" wrapText="1"/>
    </xf>
    <xf numFmtId="0" fontId="0" fillId="0" borderId="45" xfId="0" applyBorder="1" applyAlignment="1">
      <alignment horizontal="left" vertical="center" textRotation="90" wrapText="1"/>
    </xf>
    <xf numFmtId="0" fontId="0" fillId="4" borderId="9" xfId="0" applyFill="1" applyBorder="1" applyAlignment="1">
      <alignment horizontal="left" vertical="center"/>
    </xf>
    <xf numFmtId="0" fontId="0" fillId="4" borderId="10" xfId="0" applyFill="1" applyBorder="1" applyAlignment="1">
      <alignment horizontal="left" vertical="center"/>
    </xf>
    <xf numFmtId="0" fontId="0" fillId="4" borderId="46" xfId="0" applyFill="1" applyBorder="1" applyAlignment="1">
      <alignment horizontal="left" vertical="center"/>
    </xf>
    <xf numFmtId="0" fontId="6" fillId="0" borderId="46" xfId="0" applyFont="1" applyBorder="1" applyAlignment="1">
      <alignment horizontal="left" vertical="center" wrapText="1"/>
    </xf>
    <xf numFmtId="0" fontId="1" fillId="0" borderId="9" xfId="0" applyFont="1" applyBorder="1" applyAlignment="1">
      <alignment horizontal="left" vertical="center" textRotation="90" wrapText="1"/>
    </xf>
    <xf numFmtId="0" fontId="1" fillId="0" borderId="10" xfId="0" applyFont="1" applyBorder="1" applyAlignment="1">
      <alignment horizontal="left" vertical="center" textRotation="90" wrapText="1"/>
    </xf>
    <xf numFmtId="0" fontId="1" fillId="0" borderId="46" xfId="0" applyFont="1" applyBorder="1" applyAlignment="1">
      <alignment horizontal="left" vertical="center" textRotation="90" wrapText="1"/>
    </xf>
    <xf numFmtId="0" fontId="0" fillId="0" borderId="59" xfId="0" applyBorder="1" applyAlignment="1">
      <alignment horizontal="center" vertical="center" wrapText="1"/>
    </xf>
  </cellXfs>
  <cellStyles count="4">
    <cellStyle name="Hipervínculo" xfId="2" builtinId="8"/>
    <cellStyle name="Hyperlink" xfId="3" xr:uid="{00000000-0005-0000-0000-000001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28576</xdr:rowOff>
    </xdr:from>
    <xdr:to>
      <xdr:col>0</xdr:col>
      <xdr:colOff>704850</xdr:colOff>
      <xdr:row>2</xdr:row>
      <xdr:rowOff>142876</xdr:rowOff>
    </xdr:to>
    <xdr:pic>
      <xdr:nvPicPr>
        <xdr:cNvPr id="2" name="Imagen 1">
          <a:extLst>
            <a:ext uri="{FF2B5EF4-FFF2-40B4-BE49-F238E27FC236}">
              <a16:creationId xmlns:a16="http://schemas.microsoft.com/office/drawing/2014/main" id="{D57A6FBD-88EA-498B-804F-C49BC2421AF9}"/>
            </a:ext>
          </a:extLst>
        </xdr:cNvPr>
        <xdr:cNvPicPr>
          <a:picLocks noChangeAspect="1"/>
        </xdr:cNvPicPr>
      </xdr:nvPicPr>
      <xdr:blipFill>
        <a:blip xmlns:r="http://schemas.openxmlformats.org/officeDocument/2006/relationships" r:embed="rId1"/>
        <a:stretch>
          <a:fillRect/>
        </a:stretch>
      </xdr:blipFill>
      <xdr:spPr>
        <a:xfrm>
          <a:off x="152400" y="28576"/>
          <a:ext cx="552450"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22</xdr:col>
      <xdr:colOff>323226</xdr:colOff>
      <xdr:row>20</xdr:row>
      <xdr:rowOff>114024</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22907625"/>
          <a:ext cx="13457143" cy="22095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xcure/Desktop/Planeaci&#243;n-Plantilla%20de%20formulacio&#769;n%20de%20Mapas%20de%20riesgo%20de%20corrupcio&#769;n%20202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 de MRC-2022"/>
      <sheetName val="Mapa de riesgo"/>
    </sheetNames>
    <sheetDataSet>
      <sheetData sheetId="0" refreshError="1">
        <row r="5">
          <cell r="A5" t="str">
            <v>Proceso estudios socioeconómicos e investigación</v>
          </cell>
          <cell r="O5" t="str">
            <v>Riesgo de Corrupción</v>
          </cell>
          <cell r="AQ5" t="str">
            <v>MAYOR</v>
          </cell>
          <cell r="BJ5" t="str">
            <v>Reducir el riesgo</v>
          </cell>
        </row>
        <row r="7">
          <cell r="AQ7" t="str">
            <v>CATASTRÓFICO</v>
          </cell>
          <cell r="BJ7" t="str">
            <v>Reducir el riesgo</v>
          </cell>
        </row>
        <row r="8">
          <cell r="N8" t="str">
            <v>Presupuestar sobrecostos en las actividades de los proyectos de inversión para favorecer intereses privados.</v>
          </cell>
          <cell r="P8" t="str">
            <v>Interes de obtener recursos del erario por parte de terceros.</v>
          </cell>
          <cell r="AQ8" t="str">
            <v>CATASTRÓFICO</v>
          </cell>
          <cell r="BJ8" t="str">
            <v>Reducir el riesgo</v>
          </cell>
          <cell r="BK8" t="str">
            <v>Revisión de viabilidad de los proyectos recibidos.</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hyperlink" Target="https://1drv.ms/b/s!AvRwJANmxkqXjCDncZUXDGpBE2un?e=tMCA9H" TargetMode="External"/><Relationship Id="rId1" Type="http://schemas.openxmlformats.org/officeDocument/2006/relationships/hyperlink" Target="https://1drv.ms/b/s!AvRwJANmxkqXjCDncZUXDGpBE2un?e=tMCA9H"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bolivargovco-my.sharepoint.com/:f:/g/personal/secminasyenergia_bolivar_gov_co/EhbVAZgukJxOmHbM09PXqXUBMrUDRhFD7IqMRO9JJGFxrw?e=VDy58x" TargetMode="External"/><Relationship Id="rId3" Type="http://schemas.openxmlformats.org/officeDocument/2006/relationships/hyperlink" Target="https://bolivargovco-my.sharepoint.com/:f:/g/personal/secminasyenergia_bolivar_gov_co/EuhfbU4kuAZHt2JmwzjlGgkBbFlHHX6sdtbQrAowKSAF8w?e=2Ie3WW" TargetMode="External"/><Relationship Id="rId7" Type="http://schemas.openxmlformats.org/officeDocument/2006/relationships/hyperlink" Target="https://bolivargovco-my.sharepoint.com/:f:/g/personal/secminasyenergia_bolivar_gov_co/ElKsY-Y1tC1HoH4qJ1XBE84Bpc-3YQXFQnOldWocw84FJA?e=Zam8Z3" TargetMode="External"/><Relationship Id="rId2" Type="http://schemas.openxmlformats.org/officeDocument/2006/relationships/hyperlink" Target="https://bolivargovco-my.sharepoint.com/:f:/g/personal/secminasyenergia_bolivar_gov_co/EuapISlZr8VGhdnUl7TJemMBSsDxr-YiuzUKyl-D3j2Yfw?e=C9rNuP" TargetMode="External"/><Relationship Id="rId1" Type="http://schemas.openxmlformats.org/officeDocument/2006/relationships/hyperlink" Target="https://bolivargovco-my.sharepoint.com/:f:/g/personal/secminasyenergia_bolivar_gov_co/Evy7zTUPfBZGgRAOzGCXsb0BJsV5iTgxvpsPrA4lBCDWgw?e=Fb1EXb" TargetMode="External"/><Relationship Id="rId6" Type="http://schemas.openxmlformats.org/officeDocument/2006/relationships/hyperlink" Target="https://bolivargovco-my.sharepoint.com/:f:/g/personal/secminasyenergia_bolivar_gov_co/EgaEynGEJhZNvjVnip92_wcBslVpTgph58NnDAGnRzkm3w?e=Z0GUar" TargetMode="External"/><Relationship Id="rId5" Type="http://schemas.openxmlformats.org/officeDocument/2006/relationships/hyperlink" Target="https://bolivargovco-my.sharepoint.com/:f:/g/personal/secminasyenergia_bolivar_gov_co/EiSi3EocSxZCgRqcOk0YNr0B167TnTRytwrq1qOyVbG_Ng?e=L2TB98" TargetMode="External"/><Relationship Id="rId10" Type="http://schemas.openxmlformats.org/officeDocument/2006/relationships/comments" Target="../comments2.xml"/><Relationship Id="rId4" Type="http://schemas.openxmlformats.org/officeDocument/2006/relationships/hyperlink" Target="https://bolivargovco-my.sharepoint.com/:f:/g/personal/secminasyenergia_bolivar_gov_co/El0bhSFXT2ZDl14-z140xIUBNEiJ3KwZW2huUTmgRbm3tQ?e=ZLgKBG" TargetMode="External"/><Relationship Id="rId9" Type="http://schemas.openxmlformats.org/officeDocument/2006/relationships/vmlDrawing" Target="../drawings/vmlDrawing2.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21.xml.rels><?xml version="1.0" encoding="UTF-8" standalone="yes"?>
<Relationships xmlns="http://schemas.openxmlformats.org/package/2006/relationships"><Relationship Id="rId3" Type="http://schemas.openxmlformats.org/officeDocument/2006/relationships/hyperlink" Target="https://docs.google.com/spreadsheets/d/1-GOBrRmuqy2EN7Is2apBgaWZg3O51bX4vYgzg3nNJUU/edit?pli=1&amp;gid=239209872" TargetMode="External"/><Relationship Id="rId2" Type="http://schemas.openxmlformats.org/officeDocument/2006/relationships/hyperlink" Target="https://bolivargovco-my.sharepoint.com/my?id=%2Fpersonal%2Fcomunicacionesyprensa%5Fbolivar%5Fgov%5Fco%2FDocuments%2FMONITOREO%20DE%20MEDIOS%202024&amp;ga=/" TargetMode="External"/><Relationship Id="rId1" Type="http://schemas.openxmlformats.org/officeDocument/2006/relationships/hyperlink" Target="https://www.bolivar.gov.co/web/noticia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bolivargovco-my.sharepoint.com/:f:/g/personal/dbarbosab_bolivar_gov_co/EjpltSnYihxIsBul-HUPq60B9Qv_Tqq_vUgngMsAAmvHXw?e=hBQb2d" TargetMode="External"/><Relationship Id="rId2" Type="http://schemas.openxmlformats.org/officeDocument/2006/relationships/hyperlink" Target="https://bolivargovco-my.sharepoint.com/:f:/g/personal/dbarbosab_bolivar_gov_co/EkCZjhDFwyJCqjbLSJPAu_IB8UZ6Xf97KLd5IeJyKN6zuQ?e=db3oey" TargetMode="External"/><Relationship Id="rId1" Type="http://schemas.openxmlformats.org/officeDocument/2006/relationships/hyperlink" Target="https://bolivargovco-my.sharepoint.com/:f:/g/personal/dbarbosab_bolivar_gov_co/EnmNjO3qnttIukOoO06QTF0BnoY88CpVyqPDWC930pvCeA?e=mExuqr" TargetMode="External"/><Relationship Id="rId4"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hyperlink" Target="https://bolivargovco-my.sharepoint.com/:f:/g/personal/lmorenop_bolivar_gov_co/Ehz9kkW2R75FhTjv-fRN_hMBufX7bNik8noJesLwHuGW9Q?e=CgRMpd" TargetMode="External"/><Relationship Id="rId2" Type="http://schemas.openxmlformats.org/officeDocument/2006/relationships/hyperlink" Target="https://bolivargovco-my.sharepoint.com/:f:/g/personal/lmorenop_bolivar_gov_co/Ehz9kkW2R75FhTjv-fRN_hMBufX7bNik8noJesLwHuGW9Q?e=plf6Dq" TargetMode="External"/><Relationship Id="rId1" Type="http://schemas.openxmlformats.org/officeDocument/2006/relationships/hyperlink" Target="https://bolivargovco-my.sharepoint.com/:b:/g/personal/lmorenop_bolivar_gov_co/Efgo9tDuLwdOrNgjGRZlSVUBuWrwQVMHDM52SVQL9_rx-g?e=adHjOz"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6187676&amp;isFromPublicArea=True&amp;isModal=False" TargetMode="External"/><Relationship Id="rId2" Type="http://schemas.openxmlformats.org/officeDocument/2006/relationships/hyperlink" Target="https://community.secop.gov.co/Public/Tendering/OpportunityDetail/Index?noticeUID=CO1.NTC.6201403&amp;isFromPublicArea=True&amp;isModal=False" TargetMode="External"/><Relationship Id="rId1" Type="http://schemas.openxmlformats.org/officeDocument/2006/relationships/hyperlink" Target="https://community.secop.gov.co/Public/Tendering/OpportunityDetail/Index?noticeUID=CO1.NTC.618757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zoomScale="75" zoomScaleNormal="75" workbookViewId="0">
      <selection activeCell="G5" sqref="G5:G10"/>
    </sheetView>
  </sheetViews>
  <sheetFormatPr baseColWidth="10" defaultColWidth="11.42578125" defaultRowHeight="15" x14ac:dyDescent="0.25"/>
  <cols>
    <col min="1" max="1" width="14.140625" customWidth="1"/>
    <col min="2" max="2" width="7" customWidth="1"/>
    <col min="3" max="3" width="34.28515625" customWidth="1"/>
    <col min="4" max="4" width="30.28515625" customWidth="1"/>
    <col min="5" max="5" width="140.42578125" customWidth="1"/>
    <col min="6" max="6" width="20.42578125" customWidth="1"/>
    <col min="7" max="7" width="20.5703125" customWidth="1"/>
    <col min="8" max="8" width="24.42578125" customWidth="1"/>
    <col min="9" max="9" width="40.85546875" customWidth="1"/>
  </cols>
  <sheetData>
    <row r="1" spans="1:9" s="1" customFormat="1" ht="16.5" customHeight="1" x14ac:dyDescent="0.25">
      <c r="A1" s="386"/>
      <c r="B1" s="380" t="s">
        <v>0</v>
      </c>
      <c r="C1" s="381"/>
      <c r="D1" s="381"/>
      <c r="E1" s="381"/>
      <c r="F1" s="381"/>
      <c r="G1" s="381"/>
      <c r="H1" s="381"/>
    </row>
    <row r="2" spans="1:9" s="1" customFormat="1" ht="15" customHeight="1" x14ac:dyDescent="0.25">
      <c r="A2" s="387"/>
      <c r="B2" s="382" t="s">
        <v>1</v>
      </c>
      <c r="C2" s="383"/>
      <c r="D2" s="383"/>
      <c r="E2" s="383"/>
      <c r="F2" s="383"/>
      <c r="G2" s="383"/>
      <c r="H2" s="383"/>
    </row>
    <row r="3" spans="1:9" s="1" customFormat="1" ht="15.75" customHeight="1" thickBot="1" x14ac:dyDescent="0.3">
      <c r="A3" s="388"/>
      <c r="B3" s="384"/>
      <c r="C3" s="385"/>
      <c r="D3" s="385"/>
      <c r="E3" s="385"/>
      <c r="F3" s="385"/>
      <c r="G3" s="385"/>
      <c r="H3" s="383"/>
    </row>
    <row r="4" spans="1:9" s="1" customFormat="1" ht="15.75" thickBot="1" x14ac:dyDescent="0.3">
      <c r="A4" s="2" t="s">
        <v>2</v>
      </c>
      <c r="B4" s="3" t="s">
        <v>3</v>
      </c>
      <c r="C4" s="3" t="s">
        <v>4</v>
      </c>
      <c r="D4" s="3" t="s">
        <v>5</v>
      </c>
      <c r="E4" s="4" t="s">
        <v>6</v>
      </c>
      <c r="F4" s="4" t="s">
        <v>7</v>
      </c>
      <c r="G4" s="10" t="s">
        <v>8</v>
      </c>
      <c r="H4" s="12" t="s">
        <v>9</v>
      </c>
      <c r="I4" s="13" t="s">
        <v>10</v>
      </c>
    </row>
    <row r="5" spans="1:9" ht="409.5" customHeight="1" x14ac:dyDescent="0.25">
      <c r="A5" s="397" t="s">
        <v>11</v>
      </c>
      <c r="B5" s="389">
        <v>8</v>
      </c>
      <c r="C5" s="390" t="s">
        <v>12</v>
      </c>
      <c r="D5" s="391" t="s">
        <v>13</v>
      </c>
      <c r="E5" s="5" t="s">
        <v>14</v>
      </c>
      <c r="F5" s="9" t="s">
        <v>15</v>
      </c>
      <c r="G5" s="377" t="s">
        <v>16</v>
      </c>
      <c r="H5" s="11" t="s">
        <v>17</v>
      </c>
      <c r="I5" s="14">
        <v>1</v>
      </c>
    </row>
    <row r="6" spans="1:9" ht="177" customHeight="1" x14ac:dyDescent="0.25">
      <c r="A6" s="397"/>
      <c r="B6" s="389"/>
      <c r="C6" s="390"/>
      <c r="D6" s="391"/>
      <c r="E6" s="5" t="s">
        <v>74</v>
      </c>
      <c r="F6" s="9" t="s">
        <v>18</v>
      </c>
      <c r="G6" s="378"/>
      <c r="H6" s="7" t="s">
        <v>17</v>
      </c>
      <c r="I6" s="14">
        <v>1</v>
      </c>
    </row>
    <row r="7" spans="1:9" ht="120" x14ac:dyDescent="0.25">
      <c r="A7" s="397"/>
      <c r="B7" s="392">
        <v>9</v>
      </c>
      <c r="C7" s="394" t="s">
        <v>19</v>
      </c>
      <c r="D7" s="5" t="s">
        <v>20</v>
      </c>
      <c r="E7" s="6" t="s">
        <v>21</v>
      </c>
      <c r="F7" s="8" t="s">
        <v>22</v>
      </c>
      <c r="G7" s="378"/>
      <c r="H7" s="7" t="s">
        <v>17</v>
      </c>
      <c r="I7" s="14">
        <v>1</v>
      </c>
    </row>
    <row r="8" spans="1:9" ht="126" customHeight="1" x14ac:dyDescent="0.25">
      <c r="A8" s="397"/>
      <c r="B8" s="393"/>
      <c r="C8" s="395"/>
      <c r="D8" s="5" t="s">
        <v>13</v>
      </c>
      <c r="E8" s="6" t="s">
        <v>23</v>
      </c>
      <c r="F8" s="9" t="s">
        <v>18</v>
      </c>
      <c r="G8" s="378"/>
      <c r="H8" s="7" t="s">
        <v>17</v>
      </c>
      <c r="I8" s="15" t="s">
        <v>24</v>
      </c>
    </row>
    <row r="9" spans="1:9" ht="112.5" customHeight="1" x14ac:dyDescent="0.25">
      <c r="A9" s="397"/>
      <c r="B9" s="396">
        <v>10</v>
      </c>
      <c r="C9" s="390" t="s">
        <v>25</v>
      </c>
      <c r="D9" s="5" t="s">
        <v>26</v>
      </c>
      <c r="E9" s="6" t="s">
        <v>27</v>
      </c>
      <c r="F9" s="9" t="s">
        <v>28</v>
      </c>
      <c r="G9" s="378"/>
      <c r="H9" s="7" t="s">
        <v>17</v>
      </c>
      <c r="I9" s="5" t="s">
        <v>29</v>
      </c>
    </row>
    <row r="10" spans="1:9" ht="105" x14ac:dyDescent="0.25">
      <c r="A10" s="397"/>
      <c r="B10" s="393"/>
      <c r="C10" s="390"/>
      <c r="D10" s="5" t="s">
        <v>30</v>
      </c>
      <c r="E10" s="6" t="s">
        <v>31</v>
      </c>
      <c r="F10" s="9" t="s">
        <v>18</v>
      </c>
      <c r="G10" s="379"/>
      <c r="H10" s="7" t="s">
        <v>17</v>
      </c>
      <c r="I10" s="5" t="s">
        <v>32</v>
      </c>
    </row>
    <row r="11" spans="1:9" x14ac:dyDescent="0.25">
      <c r="I11" s="16"/>
    </row>
  </sheetData>
  <mergeCells count="12">
    <mergeCell ref="G5:G10"/>
    <mergeCell ref="B1:H1"/>
    <mergeCell ref="B2:H3"/>
    <mergeCell ref="A1:A3"/>
    <mergeCell ref="B5:B6"/>
    <mergeCell ref="C5:C6"/>
    <mergeCell ref="D5:D6"/>
    <mergeCell ref="B7:B8"/>
    <mergeCell ref="C7:C8"/>
    <mergeCell ref="B9:B10"/>
    <mergeCell ref="C9:C10"/>
    <mergeCell ref="A5:A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2"/>
  <sheetViews>
    <sheetView topLeftCell="A19" zoomScaleNormal="100" workbookViewId="0">
      <selection activeCell="J14" sqref="J14:J18"/>
    </sheetView>
  </sheetViews>
  <sheetFormatPr baseColWidth="10" defaultRowHeight="15" x14ac:dyDescent="0.25"/>
  <cols>
    <col min="16" max="16" width="22.85546875" customWidth="1"/>
    <col min="17" max="17" width="18.85546875" customWidth="1"/>
  </cols>
  <sheetData>
    <row r="1" spans="1:17" ht="62.25" x14ac:dyDescent="0.25">
      <c r="A1" s="603" t="s">
        <v>34</v>
      </c>
      <c r="B1" s="603"/>
      <c r="C1" s="125" t="s">
        <v>214</v>
      </c>
      <c r="D1" s="125" t="s">
        <v>215</v>
      </c>
      <c r="E1" s="126" t="s">
        <v>77</v>
      </c>
      <c r="F1" s="125" t="s">
        <v>38</v>
      </c>
      <c r="G1" s="126" t="s">
        <v>39</v>
      </c>
      <c r="H1" s="126" t="s">
        <v>78</v>
      </c>
      <c r="I1" s="126" t="s">
        <v>41</v>
      </c>
      <c r="J1" s="126" t="s">
        <v>42</v>
      </c>
      <c r="K1" s="125" t="s">
        <v>43</v>
      </c>
      <c r="L1" s="125" t="s">
        <v>44</v>
      </c>
      <c r="M1" s="126" t="s">
        <v>45</v>
      </c>
      <c r="N1" s="126" t="s">
        <v>46</v>
      </c>
      <c r="O1" s="125" t="s">
        <v>47</v>
      </c>
      <c r="P1" s="125" t="s">
        <v>48</v>
      </c>
      <c r="Q1" s="125" t="s">
        <v>49</v>
      </c>
    </row>
    <row r="2" spans="1:17" ht="409.5" x14ac:dyDescent="0.25">
      <c r="A2" s="127"/>
      <c r="B2" s="127"/>
      <c r="C2" s="128">
        <v>1</v>
      </c>
      <c r="D2" s="350" t="s">
        <v>878</v>
      </c>
      <c r="E2" s="129"/>
      <c r="F2" s="351" t="s">
        <v>879</v>
      </c>
      <c r="G2" s="130" t="s">
        <v>216</v>
      </c>
      <c r="H2" s="131" t="s">
        <v>55</v>
      </c>
      <c r="I2" s="130" t="s">
        <v>55</v>
      </c>
      <c r="J2" s="131" t="s">
        <v>217</v>
      </c>
      <c r="K2" s="350" t="s">
        <v>218</v>
      </c>
      <c r="L2" s="350" t="s">
        <v>880</v>
      </c>
      <c r="M2" s="601" t="s">
        <v>887</v>
      </c>
      <c r="N2" s="132"/>
      <c r="O2" s="350" t="s">
        <v>881</v>
      </c>
      <c r="P2" s="133">
        <v>0.15</v>
      </c>
      <c r="Q2" s="607" t="s">
        <v>889</v>
      </c>
    </row>
    <row r="3" spans="1:17" ht="409.5" x14ac:dyDescent="0.25">
      <c r="A3" s="610" t="s">
        <v>219</v>
      </c>
      <c r="B3" s="610" t="s">
        <v>220</v>
      </c>
      <c r="C3" s="605">
        <v>2</v>
      </c>
      <c r="D3" s="350" t="s">
        <v>221</v>
      </c>
      <c r="E3" s="600" t="s">
        <v>222</v>
      </c>
      <c r="F3" s="134" t="s">
        <v>223</v>
      </c>
      <c r="G3" s="597" t="s">
        <v>54</v>
      </c>
      <c r="H3" s="597" t="s">
        <v>224</v>
      </c>
      <c r="I3" s="597" t="s">
        <v>206</v>
      </c>
      <c r="J3" s="597" t="s">
        <v>225</v>
      </c>
      <c r="K3" s="350" t="s">
        <v>882</v>
      </c>
      <c r="L3" s="350" t="s">
        <v>883</v>
      </c>
      <c r="M3" s="602"/>
      <c r="N3" s="613" t="s">
        <v>226</v>
      </c>
      <c r="O3" s="350" t="s">
        <v>884</v>
      </c>
      <c r="P3" s="133">
        <v>0.15</v>
      </c>
      <c r="Q3" s="608"/>
    </row>
    <row r="4" spans="1:17" ht="409.5" x14ac:dyDescent="0.25">
      <c r="A4" s="611"/>
      <c r="B4" s="611"/>
      <c r="C4" s="605"/>
      <c r="D4" s="350"/>
      <c r="E4" s="612"/>
      <c r="F4" s="134" t="s">
        <v>227</v>
      </c>
      <c r="G4" s="597"/>
      <c r="H4" s="597"/>
      <c r="I4" s="597"/>
      <c r="J4" s="597"/>
      <c r="K4" s="350" t="s">
        <v>885</v>
      </c>
      <c r="L4" s="350" t="s">
        <v>886</v>
      </c>
      <c r="M4" s="602"/>
      <c r="N4" s="613"/>
      <c r="O4" s="350" t="s">
        <v>228</v>
      </c>
      <c r="P4" s="133">
        <v>0.15</v>
      </c>
      <c r="Q4" s="608"/>
    </row>
    <row r="5" spans="1:17" ht="409.5" x14ac:dyDescent="0.25">
      <c r="A5" s="611"/>
      <c r="B5" s="611"/>
      <c r="C5" s="605"/>
      <c r="D5" s="350"/>
      <c r="E5" s="612"/>
      <c r="F5" s="134" t="s">
        <v>229</v>
      </c>
      <c r="G5" s="597"/>
      <c r="H5" s="597"/>
      <c r="I5" s="597"/>
      <c r="J5" s="597"/>
      <c r="K5" s="350" t="s">
        <v>230</v>
      </c>
      <c r="L5" s="350" t="s">
        <v>231</v>
      </c>
      <c r="M5" s="606"/>
      <c r="N5" s="613"/>
      <c r="O5" s="350" t="s">
        <v>888</v>
      </c>
      <c r="P5" s="133">
        <v>0.15</v>
      </c>
      <c r="Q5" s="608"/>
    </row>
    <row r="6" spans="1:17" ht="409.5" x14ac:dyDescent="0.25">
      <c r="A6" s="611"/>
      <c r="B6" s="611"/>
      <c r="C6" s="605">
        <v>3</v>
      </c>
      <c r="D6" s="350" t="s">
        <v>232</v>
      </c>
      <c r="E6" s="612"/>
      <c r="F6" s="134" t="s">
        <v>890</v>
      </c>
      <c r="G6" s="597" t="s">
        <v>54</v>
      </c>
      <c r="H6" s="597" t="s">
        <v>224</v>
      </c>
      <c r="I6" s="597" t="s">
        <v>206</v>
      </c>
      <c r="J6" s="597" t="s">
        <v>225</v>
      </c>
      <c r="K6" s="350" t="s">
        <v>233</v>
      </c>
      <c r="L6" s="350" t="s">
        <v>891</v>
      </c>
      <c r="M6" s="597" t="s">
        <v>234</v>
      </c>
      <c r="N6" s="613"/>
      <c r="O6" s="350" t="s">
        <v>892</v>
      </c>
      <c r="P6" s="133">
        <v>0.15</v>
      </c>
      <c r="Q6" s="608"/>
    </row>
    <row r="7" spans="1:17" ht="409.5" x14ac:dyDescent="0.25">
      <c r="A7" s="611"/>
      <c r="B7" s="611"/>
      <c r="C7" s="605"/>
      <c r="D7" s="350"/>
      <c r="E7" s="612"/>
      <c r="F7" s="134" t="s">
        <v>227</v>
      </c>
      <c r="G7" s="597"/>
      <c r="H7" s="597"/>
      <c r="I7" s="597"/>
      <c r="J7" s="597"/>
      <c r="K7" s="350" t="s">
        <v>893</v>
      </c>
      <c r="L7" s="350" t="s">
        <v>894</v>
      </c>
      <c r="M7" s="597"/>
      <c r="N7" s="613"/>
      <c r="O7" s="350" t="s">
        <v>895</v>
      </c>
      <c r="P7" s="133">
        <v>0.15</v>
      </c>
      <c r="Q7" s="608"/>
    </row>
    <row r="8" spans="1:17" ht="409.5" x14ac:dyDescent="0.25">
      <c r="A8" s="611"/>
      <c r="B8" s="611"/>
      <c r="C8" s="605"/>
      <c r="D8" s="350"/>
      <c r="E8" s="612"/>
      <c r="F8" s="134" t="s">
        <v>896</v>
      </c>
      <c r="G8" s="597"/>
      <c r="H8" s="597"/>
      <c r="I8" s="597"/>
      <c r="J8" s="597"/>
      <c r="K8" s="350" t="s">
        <v>897</v>
      </c>
      <c r="L8" s="350" t="s">
        <v>891</v>
      </c>
      <c r="M8" s="597"/>
      <c r="N8" s="613"/>
      <c r="O8" s="350" t="s">
        <v>898</v>
      </c>
      <c r="P8" s="133">
        <v>0.15</v>
      </c>
      <c r="Q8" s="608"/>
    </row>
    <row r="9" spans="1:17" ht="409.5" x14ac:dyDescent="0.25">
      <c r="A9" s="611"/>
      <c r="B9" s="611"/>
      <c r="C9" s="605"/>
      <c r="D9" s="350"/>
      <c r="E9" s="612"/>
      <c r="F9" s="134" t="s">
        <v>899</v>
      </c>
      <c r="G9" s="597"/>
      <c r="H9" s="597"/>
      <c r="I9" s="597"/>
      <c r="J9" s="597"/>
      <c r="K9" s="350" t="s">
        <v>897</v>
      </c>
      <c r="L9" s="350" t="s">
        <v>716</v>
      </c>
      <c r="M9" s="597"/>
      <c r="N9" s="601" t="s">
        <v>226</v>
      </c>
      <c r="O9" s="350" t="s">
        <v>892</v>
      </c>
      <c r="P9" s="133">
        <v>0.15</v>
      </c>
      <c r="Q9" s="608"/>
    </row>
    <row r="10" spans="1:17" ht="409.5" x14ac:dyDescent="0.25">
      <c r="A10" s="611"/>
      <c r="B10" s="611"/>
      <c r="C10" s="605">
        <v>4</v>
      </c>
      <c r="D10" s="350" t="s">
        <v>236</v>
      </c>
      <c r="E10" s="612"/>
      <c r="F10" s="134" t="s">
        <v>900</v>
      </c>
      <c r="G10" s="597" t="s">
        <v>54</v>
      </c>
      <c r="H10" s="597" t="s">
        <v>224</v>
      </c>
      <c r="I10" s="597" t="s">
        <v>206</v>
      </c>
      <c r="J10" s="597" t="s">
        <v>225</v>
      </c>
      <c r="K10" s="350" t="s">
        <v>901</v>
      </c>
      <c r="L10" s="350" t="s">
        <v>716</v>
      </c>
      <c r="M10" s="597" t="s">
        <v>237</v>
      </c>
      <c r="N10" s="602"/>
      <c r="O10" s="350" t="s">
        <v>902</v>
      </c>
      <c r="P10" s="133">
        <v>0.15</v>
      </c>
      <c r="Q10" s="608"/>
    </row>
    <row r="11" spans="1:17" ht="409.5" x14ac:dyDescent="0.25">
      <c r="A11" s="611"/>
      <c r="B11" s="611"/>
      <c r="C11" s="605"/>
      <c r="D11" s="350"/>
      <c r="E11" s="612"/>
      <c r="F11" s="134" t="s">
        <v>903</v>
      </c>
      <c r="G11" s="597"/>
      <c r="H11" s="597"/>
      <c r="I11" s="597"/>
      <c r="J11" s="597"/>
      <c r="K11" s="350" t="s">
        <v>904</v>
      </c>
      <c r="L11" s="350" t="s">
        <v>716</v>
      </c>
      <c r="M11" s="597"/>
      <c r="N11" s="602"/>
      <c r="O11" s="350" t="s">
        <v>905</v>
      </c>
      <c r="P11" s="133">
        <v>0.15</v>
      </c>
      <c r="Q11" s="608"/>
    </row>
    <row r="12" spans="1:17" ht="409.5" x14ac:dyDescent="0.25">
      <c r="A12" s="611"/>
      <c r="B12" s="611"/>
      <c r="C12" s="605"/>
      <c r="D12" s="350"/>
      <c r="E12" s="612"/>
      <c r="F12" s="134" t="s">
        <v>229</v>
      </c>
      <c r="G12" s="597"/>
      <c r="H12" s="597"/>
      <c r="I12" s="597"/>
      <c r="J12" s="597"/>
      <c r="K12" s="350" t="s">
        <v>897</v>
      </c>
      <c r="L12" s="350" t="s">
        <v>716</v>
      </c>
      <c r="M12" s="597"/>
      <c r="N12" s="602"/>
      <c r="O12" s="350" t="s">
        <v>892</v>
      </c>
      <c r="P12" s="133">
        <v>0.15</v>
      </c>
      <c r="Q12" s="608"/>
    </row>
    <row r="13" spans="1:17" ht="409.5" x14ac:dyDescent="0.25">
      <c r="A13" s="611"/>
      <c r="B13" s="611"/>
      <c r="C13" s="605"/>
      <c r="D13" s="350"/>
      <c r="E13" s="612"/>
      <c r="F13" s="134" t="s">
        <v>906</v>
      </c>
      <c r="G13" s="597"/>
      <c r="H13" s="597"/>
      <c r="I13" s="597"/>
      <c r="J13" s="597"/>
      <c r="K13" s="350" t="s">
        <v>897</v>
      </c>
      <c r="L13" s="350" t="s">
        <v>716</v>
      </c>
      <c r="M13" s="597"/>
      <c r="N13" s="602"/>
      <c r="O13" s="350" t="s">
        <v>892</v>
      </c>
      <c r="P13" s="133">
        <v>0.15</v>
      </c>
      <c r="Q13" s="608"/>
    </row>
    <row r="14" spans="1:17" ht="360" x14ac:dyDescent="0.25">
      <c r="A14" s="611"/>
      <c r="B14" s="611"/>
      <c r="C14" s="605">
        <v>5</v>
      </c>
      <c r="D14" s="350" t="s">
        <v>238</v>
      </c>
      <c r="E14" s="612"/>
      <c r="F14" s="134" t="s">
        <v>900</v>
      </c>
      <c r="G14" s="597" t="s">
        <v>54</v>
      </c>
      <c r="H14" s="597" t="s">
        <v>224</v>
      </c>
      <c r="I14" s="597" t="s">
        <v>206</v>
      </c>
      <c r="J14" s="597" t="s">
        <v>225</v>
      </c>
      <c r="K14" s="350" t="s">
        <v>907</v>
      </c>
      <c r="L14" s="350" t="s">
        <v>908</v>
      </c>
      <c r="M14" s="597" t="s">
        <v>239</v>
      </c>
      <c r="N14" s="602"/>
      <c r="O14" s="350" t="s">
        <v>909</v>
      </c>
      <c r="P14" s="133">
        <v>0.15</v>
      </c>
      <c r="Q14" s="608"/>
    </row>
    <row r="15" spans="1:17" ht="409.5" x14ac:dyDescent="0.25">
      <c r="A15" s="611"/>
      <c r="B15" s="611"/>
      <c r="C15" s="605"/>
      <c r="D15" s="350"/>
      <c r="E15" s="612"/>
      <c r="F15" s="134" t="s">
        <v>227</v>
      </c>
      <c r="G15" s="597"/>
      <c r="H15" s="597"/>
      <c r="I15" s="597"/>
      <c r="J15" s="597"/>
      <c r="K15" s="350" t="s">
        <v>910</v>
      </c>
      <c r="L15" s="350" t="s">
        <v>240</v>
      </c>
      <c r="M15" s="597"/>
      <c r="N15" s="598" t="s">
        <v>226</v>
      </c>
      <c r="O15" s="350" t="s">
        <v>911</v>
      </c>
      <c r="P15" s="133">
        <v>0.15</v>
      </c>
      <c r="Q15" s="608"/>
    </row>
    <row r="16" spans="1:17" ht="409.5" x14ac:dyDescent="0.25">
      <c r="A16" s="611"/>
      <c r="B16" s="611"/>
      <c r="C16" s="605"/>
      <c r="D16" s="350"/>
      <c r="E16" s="612"/>
      <c r="F16" s="134" t="s">
        <v>229</v>
      </c>
      <c r="G16" s="597"/>
      <c r="H16" s="597"/>
      <c r="I16" s="597"/>
      <c r="J16" s="597"/>
      <c r="K16" s="350" t="s">
        <v>897</v>
      </c>
      <c r="L16" s="350" t="s">
        <v>716</v>
      </c>
      <c r="M16" s="597"/>
      <c r="N16" s="599"/>
      <c r="O16" s="350" t="s">
        <v>912</v>
      </c>
      <c r="P16" s="133">
        <v>0.15</v>
      </c>
      <c r="Q16" s="608"/>
    </row>
    <row r="17" spans="1:17" ht="409.5" x14ac:dyDescent="0.25">
      <c r="A17" s="611"/>
      <c r="B17" s="611"/>
      <c r="C17" s="605"/>
      <c r="D17" s="350"/>
      <c r="E17" s="612"/>
      <c r="F17" s="134" t="s">
        <v>235</v>
      </c>
      <c r="G17" s="597"/>
      <c r="H17" s="597"/>
      <c r="I17" s="597"/>
      <c r="J17" s="597"/>
      <c r="K17" s="350" t="s">
        <v>897</v>
      </c>
      <c r="L17" s="350" t="s">
        <v>716</v>
      </c>
      <c r="M17" s="597"/>
      <c r="N17" s="599"/>
      <c r="O17" s="350" t="s">
        <v>913</v>
      </c>
      <c r="P17" s="133">
        <v>0.15</v>
      </c>
      <c r="Q17" s="608"/>
    </row>
    <row r="18" spans="1:17" ht="409.5" x14ac:dyDescent="0.25">
      <c r="A18" s="611"/>
      <c r="B18" s="611"/>
      <c r="C18" s="605"/>
      <c r="D18" s="350"/>
      <c r="E18" s="612"/>
      <c r="F18" s="134" t="s">
        <v>914</v>
      </c>
      <c r="G18" s="597"/>
      <c r="H18" s="597"/>
      <c r="I18" s="597"/>
      <c r="J18" s="597"/>
      <c r="K18" s="350" t="s">
        <v>915</v>
      </c>
      <c r="L18" s="350" t="s">
        <v>241</v>
      </c>
      <c r="M18" s="597"/>
      <c r="N18" s="599"/>
      <c r="O18" s="350" t="s">
        <v>916</v>
      </c>
      <c r="P18" s="133">
        <v>0.15</v>
      </c>
      <c r="Q18" s="609"/>
    </row>
    <row r="19" spans="1:17" ht="20.25" x14ac:dyDescent="0.25">
      <c r="A19" s="604"/>
      <c r="B19" s="135"/>
      <c r="C19" s="136"/>
      <c r="D19" s="136"/>
      <c r="E19" s="137"/>
      <c r="F19" s="136"/>
      <c r="G19" s="136"/>
      <c r="H19" s="136"/>
      <c r="I19" s="136"/>
      <c r="J19" s="136"/>
      <c r="K19" s="136"/>
      <c r="L19" s="136"/>
      <c r="M19" s="136"/>
      <c r="N19" s="599"/>
      <c r="O19" s="136"/>
      <c r="P19" s="595" t="s">
        <v>242</v>
      </c>
      <c r="Q19" s="596"/>
    </row>
    <row r="20" spans="1:17" ht="15.75" x14ac:dyDescent="0.25">
      <c r="A20" s="604"/>
      <c r="B20" s="135"/>
      <c r="C20" s="138"/>
      <c r="D20" s="138"/>
      <c r="E20" s="139"/>
      <c r="F20" s="140"/>
      <c r="G20" s="140"/>
      <c r="H20" s="140"/>
      <c r="I20" s="140"/>
      <c r="J20" s="140"/>
      <c r="K20" s="140"/>
      <c r="L20" s="140"/>
      <c r="M20" s="140"/>
      <c r="N20" s="600"/>
      <c r="O20" s="140"/>
      <c r="P20" s="140"/>
      <c r="Q20" s="141"/>
    </row>
    <row r="21" spans="1:17" ht="15.75" x14ac:dyDescent="0.25">
      <c r="A21" s="604"/>
      <c r="B21" s="135"/>
      <c r="C21" s="138"/>
      <c r="D21" s="138"/>
      <c r="E21" s="138"/>
      <c r="F21" s="138"/>
      <c r="G21" s="138"/>
      <c r="H21" s="138"/>
      <c r="I21" s="138"/>
      <c r="J21" s="138"/>
      <c r="K21" s="138"/>
      <c r="L21" s="138"/>
      <c r="M21" s="138"/>
      <c r="N21" s="138"/>
      <c r="O21" s="138"/>
      <c r="P21" s="138"/>
      <c r="Q21" s="138"/>
    </row>
    <row r="22" spans="1:17" ht="15.75" x14ac:dyDescent="0.25">
      <c r="A22" s="604"/>
      <c r="B22" s="135"/>
      <c r="C22" s="138"/>
      <c r="D22" s="138"/>
      <c r="E22" s="138"/>
      <c r="F22" s="138"/>
      <c r="G22" s="138"/>
      <c r="H22" s="138"/>
      <c r="I22" s="138"/>
      <c r="J22" s="138"/>
      <c r="K22" s="138"/>
      <c r="L22" s="138"/>
      <c r="M22" s="138"/>
      <c r="N22" s="138"/>
      <c r="O22" s="138"/>
      <c r="P22" s="138"/>
      <c r="Q22" s="138"/>
    </row>
    <row r="23" spans="1:17" ht="15.75" x14ac:dyDescent="0.25">
      <c r="A23" s="604"/>
      <c r="B23" s="135"/>
      <c r="C23" s="138"/>
      <c r="D23" s="138"/>
      <c r="E23" s="138"/>
      <c r="F23" s="138"/>
      <c r="G23" s="138"/>
      <c r="H23" s="138"/>
      <c r="I23" s="138"/>
      <c r="J23" s="138"/>
      <c r="K23" s="138"/>
      <c r="L23" s="138"/>
      <c r="M23" s="138"/>
      <c r="N23" s="138"/>
      <c r="O23" s="138"/>
      <c r="P23" s="138"/>
      <c r="Q23" s="138"/>
    </row>
    <row r="24" spans="1:17" ht="15.75" x14ac:dyDescent="0.25">
      <c r="A24" s="604"/>
      <c r="B24" s="135"/>
      <c r="C24" s="138"/>
      <c r="D24" s="138"/>
      <c r="E24" s="138"/>
      <c r="F24" s="138"/>
      <c r="G24" s="138"/>
      <c r="H24" s="138"/>
      <c r="I24" s="138"/>
      <c r="J24" s="138"/>
      <c r="K24" s="138"/>
      <c r="L24" s="138"/>
      <c r="M24" s="138"/>
      <c r="N24" s="138"/>
      <c r="O24" s="138"/>
      <c r="P24" s="138" t="s">
        <v>243</v>
      </c>
      <c r="Q24" s="138"/>
    </row>
    <row r="25" spans="1:17" ht="15.75" x14ac:dyDescent="0.25">
      <c r="A25" s="604"/>
      <c r="B25" s="135"/>
      <c r="C25" s="138"/>
      <c r="D25" s="138"/>
      <c r="E25" s="138"/>
      <c r="F25" s="138"/>
      <c r="G25" s="138"/>
      <c r="H25" s="138"/>
      <c r="I25" s="138"/>
      <c r="J25" s="138"/>
      <c r="K25" s="138"/>
      <c r="L25" s="138"/>
      <c r="M25" s="138"/>
      <c r="N25" s="138"/>
      <c r="O25" s="138"/>
      <c r="P25" s="138"/>
      <c r="Q25" s="138"/>
    </row>
    <row r="26" spans="1:17" ht="15.75" x14ac:dyDescent="0.25">
      <c r="A26" s="604"/>
      <c r="B26" s="135"/>
      <c r="C26" s="138"/>
      <c r="D26" s="138"/>
      <c r="E26" s="138"/>
      <c r="F26" s="138"/>
      <c r="G26" s="138"/>
      <c r="H26" s="138"/>
      <c r="I26" s="138"/>
      <c r="J26" s="138"/>
      <c r="K26" s="138"/>
      <c r="L26" s="138"/>
      <c r="M26" s="138"/>
      <c r="N26" s="138"/>
      <c r="O26" s="138"/>
      <c r="P26" s="138"/>
      <c r="Q26" s="138"/>
    </row>
    <row r="27" spans="1:17" ht="15.75" x14ac:dyDescent="0.25">
      <c r="A27" s="604"/>
      <c r="B27" s="135"/>
      <c r="C27" s="138"/>
      <c r="D27" s="138"/>
      <c r="E27" s="138"/>
      <c r="F27" s="138"/>
      <c r="G27" s="138"/>
      <c r="H27" s="138"/>
      <c r="I27" s="138"/>
      <c r="J27" s="138"/>
      <c r="K27" s="138"/>
      <c r="L27" s="138"/>
      <c r="M27" s="138"/>
      <c r="N27" s="138"/>
      <c r="O27" s="138"/>
      <c r="P27" s="138"/>
      <c r="Q27" s="138"/>
    </row>
    <row r="28" spans="1:17" ht="15.75" x14ac:dyDescent="0.25">
      <c r="A28" s="604"/>
      <c r="B28" s="135"/>
      <c r="C28" s="138"/>
      <c r="D28" s="138"/>
      <c r="E28" s="138"/>
      <c r="F28" s="138"/>
      <c r="G28" s="138"/>
      <c r="H28" s="138"/>
      <c r="I28" s="138"/>
      <c r="J28" s="138"/>
      <c r="K28" s="138"/>
      <c r="L28" s="138"/>
      <c r="M28" s="138"/>
      <c r="N28" s="138"/>
      <c r="O28" s="138"/>
      <c r="P28" s="138"/>
      <c r="Q28" s="138"/>
    </row>
    <row r="29" spans="1:17" ht="15.75" x14ac:dyDescent="0.25">
      <c r="A29" s="604"/>
      <c r="B29" s="135"/>
      <c r="C29" s="138"/>
      <c r="D29" s="138"/>
      <c r="E29" s="138"/>
      <c r="F29" s="138"/>
      <c r="G29" s="138"/>
      <c r="H29" s="138"/>
      <c r="I29" s="138"/>
      <c r="J29" s="138"/>
      <c r="K29" s="138"/>
      <c r="L29" s="138"/>
      <c r="M29" s="138"/>
      <c r="N29" s="138"/>
      <c r="O29" s="138"/>
      <c r="P29" s="138"/>
      <c r="Q29" s="138"/>
    </row>
    <row r="30" spans="1:17" ht="15.75" x14ac:dyDescent="0.25">
      <c r="A30" s="604"/>
      <c r="B30" s="135"/>
      <c r="C30" s="138"/>
      <c r="D30" s="138"/>
      <c r="E30" s="138"/>
      <c r="F30" s="138"/>
      <c r="G30" s="138"/>
      <c r="H30" s="138"/>
      <c r="I30" s="138"/>
      <c r="J30" s="138"/>
      <c r="K30" s="138"/>
      <c r="L30" s="138"/>
      <c r="M30" s="138"/>
      <c r="N30" s="138"/>
      <c r="O30" s="138"/>
      <c r="P30" s="138"/>
      <c r="Q30" s="138"/>
    </row>
    <row r="31" spans="1:17" ht="15.75" x14ac:dyDescent="0.25">
      <c r="A31" s="604"/>
      <c r="B31" s="135"/>
      <c r="C31" s="138"/>
      <c r="D31" s="138"/>
      <c r="E31" s="138"/>
      <c r="F31" s="138"/>
      <c r="G31" s="138"/>
      <c r="H31" s="138"/>
      <c r="I31" s="138"/>
      <c r="J31" s="138"/>
      <c r="K31" s="138"/>
      <c r="L31" s="138"/>
      <c r="M31" s="138"/>
      <c r="N31" s="138"/>
      <c r="O31" s="138"/>
      <c r="P31" s="138"/>
      <c r="Q31" s="138"/>
    </row>
    <row r="32" spans="1:17" ht="15.75" x14ac:dyDescent="0.25">
      <c r="A32" s="604"/>
      <c r="B32" s="135"/>
      <c r="C32" s="138"/>
      <c r="D32" s="138"/>
      <c r="E32" s="138"/>
      <c r="F32" s="138"/>
      <c r="G32" s="138"/>
      <c r="H32" s="138"/>
      <c r="I32" s="138"/>
      <c r="J32" s="138"/>
      <c r="K32" s="138"/>
      <c r="L32" s="138"/>
      <c r="M32" s="138"/>
      <c r="N32" s="138"/>
      <c r="O32" s="138"/>
      <c r="P32" s="138"/>
      <c r="Q32" s="138"/>
    </row>
  </sheetData>
  <mergeCells count="34">
    <mergeCell ref="H6:H9"/>
    <mergeCell ref="I6:I9"/>
    <mergeCell ref="A1:B1"/>
    <mergeCell ref="M10:M13"/>
    <mergeCell ref="M6:M9"/>
    <mergeCell ref="A19:A32"/>
    <mergeCell ref="C10:C13"/>
    <mergeCell ref="M2:M5"/>
    <mergeCell ref="A3:A18"/>
    <mergeCell ref="B3:B18"/>
    <mergeCell ref="C3:C5"/>
    <mergeCell ref="E3:E18"/>
    <mergeCell ref="G3:G5"/>
    <mergeCell ref="H3:H5"/>
    <mergeCell ref="C14:C18"/>
    <mergeCell ref="I3:I5"/>
    <mergeCell ref="J3:J5"/>
    <mergeCell ref="C6:C9"/>
    <mergeCell ref="P19:Q19"/>
    <mergeCell ref="G14:G18"/>
    <mergeCell ref="H14:H18"/>
    <mergeCell ref="I14:I18"/>
    <mergeCell ref="J14:J18"/>
    <mergeCell ref="M14:M18"/>
    <mergeCell ref="N15:N20"/>
    <mergeCell ref="N9:N14"/>
    <mergeCell ref="G10:G13"/>
    <mergeCell ref="H10:H13"/>
    <mergeCell ref="I10:I13"/>
    <mergeCell ref="J10:J13"/>
    <mergeCell ref="J6:J9"/>
    <mergeCell ref="Q2:Q18"/>
    <mergeCell ref="N3:N8"/>
    <mergeCell ref="G6:G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8"/>
  <sheetViews>
    <sheetView topLeftCell="A8" workbookViewId="0">
      <selection activeCell="O12" sqref="O12"/>
    </sheetView>
  </sheetViews>
  <sheetFormatPr baseColWidth="10" defaultRowHeight="15" x14ac:dyDescent="0.25"/>
  <sheetData>
    <row r="1" spans="1:15" ht="18.75" x14ac:dyDescent="0.25">
      <c r="A1" s="527" t="s">
        <v>244</v>
      </c>
      <c r="B1" s="529"/>
      <c r="C1" s="529"/>
      <c r="D1" s="529"/>
      <c r="E1" s="529"/>
      <c r="F1" s="529"/>
      <c r="G1" s="529"/>
      <c r="H1" s="529"/>
      <c r="I1" s="529"/>
      <c r="J1" s="529"/>
      <c r="K1" s="529"/>
      <c r="L1" s="529"/>
      <c r="M1" s="529"/>
      <c r="N1" s="529"/>
      <c r="O1" s="530"/>
    </row>
    <row r="2" spans="1:15" ht="57.75" x14ac:dyDescent="0.25">
      <c r="A2" s="516" t="s">
        <v>34</v>
      </c>
      <c r="B2" s="517"/>
      <c r="C2" s="68" t="s">
        <v>245</v>
      </c>
      <c r="D2" s="68" t="s">
        <v>246</v>
      </c>
      <c r="E2" s="69" t="s">
        <v>247</v>
      </c>
      <c r="F2" s="68" t="s">
        <v>38</v>
      </c>
      <c r="G2" s="69" t="s">
        <v>39</v>
      </c>
      <c r="H2" s="69" t="s">
        <v>40</v>
      </c>
      <c r="I2" s="69" t="s">
        <v>41</v>
      </c>
      <c r="J2" s="69" t="s">
        <v>42</v>
      </c>
      <c r="K2" s="68" t="s">
        <v>43</v>
      </c>
      <c r="L2" s="68" t="s">
        <v>44</v>
      </c>
      <c r="M2" s="69" t="s">
        <v>248</v>
      </c>
      <c r="N2" s="69" t="s">
        <v>46</v>
      </c>
      <c r="O2" s="70" t="s">
        <v>47</v>
      </c>
    </row>
    <row r="3" spans="1:15" ht="300" x14ac:dyDescent="0.25">
      <c r="A3" s="122"/>
      <c r="B3" s="504" t="s">
        <v>249</v>
      </c>
      <c r="C3" s="377">
        <v>1</v>
      </c>
      <c r="D3" s="616" t="s">
        <v>221</v>
      </c>
      <c r="E3" s="504" t="s">
        <v>128</v>
      </c>
      <c r="F3" s="142" t="s">
        <v>917</v>
      </c>
      <c r="G3" s="29" t="s">
        <v>250</v>
      </c>
      <c r="H3" s="29" t="s">
        <v>251</v>
      </c>
      <c r="I3" s="29" t="s">
        <v>55</v>
      </c>
      <c r="J3" s="29" t="s">
        <v>143</v>
      </c>
      <c r="K3" s="143" t="s">
        <v>252</v>
      </c>
      <c r="L3" s="144" t="s">
        <v>253</v>
      </c>
      <c r="M3" s="145" t="s">
        <v>918</v>
      </c>
      <c r="N3" s="146" t="s">
        <v>87</v>
      </c>
      <c r="O3" s="147" t="s">
        <v>919</v>
      </c>
    </row>
    <row r="4" spans="1:15" ht="240" x14ac:dyDescent="0.25">
      <c r="A4" s="618" t="s">
        <v>254</v>
      </c>
      <c r="B4" s="614"/>
      <c r="C4" s="379"/>
      <c r="D4" s="617"/>
      <c r="E4" s="614"/>
      <c r="F4" s="9" t="s">
        <v>920</v>
      </c>
      <c r="G4" s="29" t="s">
        <v>250</v>
      </c>
      <c r="H4" s="29" t="s">
        <v>251</v>
      </c>
      <c r="I4" s="29" t="s">
        <v>55</v>
      </c>
      <c r="J4" s="29" t="s">
        <v>143</v>
      </c>
      <c r="K4" s="143" t="s">
        <v>252</v>
      </c>
      <c r="L4" s="144" t="s">
        <v>253</v>
      </c>
      <c r="M4" s="145" t="s">
        <v>918</v>
      </c>
      <c r="N4" s="148" t="s">
        <v>87</v>
      </c>
      <c r="O4" s="149" t="s">
        <v>919</v>
      </c>
    </row>
    <row r="5" spans="1:15" ht="180" x14ac:dyDescent="0.25">
      <c r="A5" s="585"/>
      <c r="B5" s="614"/>
      <c r="C5" s="5">
        <v>2</v>
      </c>
      <c r="D5" s="150" t="s">
        <v>921</v>
      </c>
      <c r="E5" s="614"/>
      <c r="F5" s="5" t="s">
        <v>922</v>
      </c>
      <c r="G5" s="29" t="s">
        <v>250</v>
      </c>
      <c r="H5" s="29" t="s">
        <v>251</v>
      </c>
      <c r="I5" s="29" t="s">
        <v>55</v>
      </c>
      <c r="J5" s="29" t="s">
        <v>143</v>
      </c>
      <c r="K5" s="151" t="s">
        <v>255</v>
      </c>
      <c r="L5" s="5" t="s">
        <v>923</v>
      </c>
      <c r="M5" s="29" t="s">
        <v>256</v>
      </c>
      <c r="N5" s="504" t="s">
        <v>87</v>
      </c>
      <c r="O5" s="149" t="s">
        <v>257</v>
      </c>
    </row>
    <row r="6" spans="1:15" ht="409.5" x14ac:dyDescent="0.25">
      <c r="A6" s="585"/>
      <c r="B6" s="614"/>
      <c r="C6" s="5">
        <v>3</v>
      </c>
      <c r="D6" s="150" t="s">
        <v>221</v>
      </c>
      <c r="E6" s="614"/>
      <c r="F6" s="5" t="s">
        <v>924</v>
      </c>
      <c r="G6" s="29" t="s">
        <v>258</v>
      </c>
      <c r="H6" s="29" t="s">
        <v>251</v>
      </c>
      <c r="I6" s="29" t="s">
        <v>55</v>
      </c>
      <c r="J6" s="29" t="s">
        <v>143</v>
      </c>
      <c r="K6" s="5" t="s">
        <v>925</v>
      </c>
      <c r="L6" s="5" t="s">
        <v>259</v>
      </c>
      <c r="M6" s="29" t="s">
        <v>260</v>
      </c>
      <c r="N6" s="614"/>
      <c r="O6" s="149" t="s">
        <v>926</v>
      </c>
    </row>
    <row r="7" spans="1:15" ht="171.75" x14ac:dyDescent="0.25">
      <c r="A7" s="585"/>
      <c r="B7" s="614"/>
      <c r="C7" s="430">
        <v>4</v>
      </c>
      <c r="D7" s="620" t="s">
        <v>927</v>
      </c>
      <c r="E7" s="614"/>
      <c r="F7" s="430" t="s">
        <v>928</v>
      </c>
      <c r="G7" s="436" t="s">
        <v>258</v>
      </c>
      <c r="H7" s="436" t="s">
        <v>261</v>
      </c>
      <c r="I7" s="436" t="s">
        <v>55</v>
      </c>
      <c r="J7" s="436" t="s">
        <v>143</v>
      </c>
      <c r="K7" s="5" t="s">
        <v>929</v>
      </c>
      <c r="L7" s="5" t="s">
        <v>259</v>
      </c>
      <c r="M7" s="29" t="s">
        <v>262</v>
      </c>
      <c r="N7" s="614"/>
      <c r="O7" s="149" t="s">
        <v>930</v>
      </c>
    </row>
    <row r="8" spans="1:15" ht="255.75" thickBot="1" x14ac:dyDescent="0.3">
      <c r="A8" s="586"/>
      <c r="B8" s="615"/>
      <c r="C8" s="619"/>
      <c r="D8" s="621"/>
      <c r="E8" s="615"/>
      <c r="F8" s="619"/>
      <c r="G8" s="594"/>
      <c r="H8" s="594"/>
      <c r="I8" s="594"/>
      <c r="J8" s="594"/>
      <c r="K8" s="113" t="s">
        <v>931</v>
      </c>
      <c r="L8" s="113" t="s">
        <v>932</v>
      </c>
      <c r="M8" s="114" t="s">
        <v>263</v>
      </c>
      <c r="N8" s="615"/>
      <c r="O8" s="152" t="s">
        <v>933</v>
      </c>
    </row>
  </sheetData>
  <mergeCells count="15">
    <mergeCell ref="A1:O1"/>
    <mergeCell ref="A2:B2"/>
    <mergeCell ref="B3:B8"/>
    <mergeCell ref="C3:C4"/>
    <mergeCell ref="D3:D4"/>
    <mergeCell ref="E3:E8"/>
    <mergeCell ref="A4:A8"/>
    <mergeCell ref="N5:N8"/>
    <mergeCell ref="C7:C8"/>
    <mergeCell ref="D7:D8"/>
    <mergeCell ref="F7:F8"/>
    <mergeCell ref="G7:G8"/>
    <mergeCell ref="H7:H8"/>
    <mergeCell ref="I7:I8"/>
    <mergeCell ref="J7:J8"/>
  </mergeCells>
  <hyperlinks>
    <hyperlink ref="L3" r:id="rId1" xr:uid="{00000000-0004-0000-0A00-000000000000}"/>
    <hyperlink ref="L4"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15"/>
  <sheetViews>
    <sheetView zoomScale="60" zoomScaleNormal="60" workbookViewId="0">
      <selection activeCell="Y2" sqref="Y2"/>
    </sheetView>
  </sheetViews>
  <sheetFormatPr baseColWidth="10" defaultRowHeight="15" x14ac:dyDescent="0.25"/>
  <cols>
    <col min="16" max="16" width="17.140625" customWidth="1"/>
    <col min="17" max="17" width="18.140625" customWidth="1"/>
    <col min="20" max="20" width="16.140625" customWidth="1"/>
    <col min="21" max="21" width="32.85546875" customWidth="1"/>
    <col min="22" max="22" width="29.28515625" customWidth="1"/>
    <col min="23" max="23" width="33.5703125" customWidth="1"/>
  </cols>
  <sheetData>
    <row r="1" spans="1:23" ht="18.75" x14ac:dyDescent="0.25">
      <c r="A1" s="631" t="s">
        <v>1147</v>
      </c>
      <c r="B1" s="631"/>
      <c r="C1" s="631"/>
      <c r="D1" s="631"/>
      <c r="E1" s="631"/>
      <c r="F1" s="631"/>
      <c r="G1" s="631"/>
      <c r="H1" s="631"/>
      <c r="I1" s="631"/>
      <c r="J1" s="631"/>
      <c r="K1" s="631"/>
      <c r="L1" s="631"/>
      <c r="M1" s="631"/>
      <c r="N1" s="631"/>
      <c r="O1" s="631"/>
      <c r="P1" s="631"/>
      <c r="Q1" s="631"/>
      <c r="R1" s="631"/>
      <c r="S1" s="631"/>
      <c r="T1" s="631"/>
      <c r="U1" s="631"/>
      <c r="V1" s="631"/>
      <c r="W1" s="631"/>
    </row>
    <row r="2" spans="1:23" ht="84.75" x14ac:dyDescent="0.25">
      <c r="A2" s="632" t="s">
        <v>34</v>
      </c>
      <c r="B2" s="633"/>
      <c r="C2" s="633"/>
      <c r="D2" s="633"/>
      <c r="E2" s="633"/>
      <c r="F2" s="633"/>
      <c r="G2" s="634"/>
      <c r="H2" s="355" t="s">
        <v>672</v>
      </c>
      <c r="I2" s="355" t="s">
        <v>36</v>
      </c>
      <c r="J2" s="356" t="s">
        <v>77</v>
      </c>
      <c r="K2" s="355" t="s">
        <v>38</v>
      </c>
      <c r="L2" s="356" t="s">
        <v>39</v>
      </c>
      <c r="M2" s="356" t="s">
        <v>40</v>
      </c>
      <c r="N2" s="356" t="s">
        <v>41</v>
      </c>
      <c r="O2" s="356" t="s">
        <v>42</v>
      </c>
      <c r="P2" s="355" t="s">
        <v>43</v>
      </c>
      <c r="Q2" s="355" t="s">
        <v>44</v>
      </c>
      <c r="R2" s="356" t="s">
        <v>45</v>
      </c>
      <c r="S2" s="356" t="s">
        <v>46</v>
      </c>
      <c r="T2" s="355" t="s">
        <v>47</v>
      </c>
      <c r="U2" s="357" t="s">
        <v>1148</v>
      </c>
      <c r="V2" s="355" t="s">
        <v>1149</v>
      </c>
      <c r="W2" s="355" t="s">
        <v>1150</v>
      </c>
    </row>
    <row r="3" spans="1:23" ht="293.25" x14ac:dyDescent="0.25">
      <c r="A3" s="635" t="s">
        <v>1151</v>
      </c>
      <c r="B3" s="635"/>
      <c r="C3" s="635"/>
      <c r="D3" s="635"/>
      <c r="E3" s="635"/>
      <c r="F3" s="635"/>
      <c r="G3" s="635"/>
      <c r="H3" s="358">
        <v>1</v>
      </c>
      <c r="I3" s="358" t="s">
        <v>1152</v>
      </c>
      <c r="J3" s="376" t="str">
        <f>'[1]Plantilla de MRC-2022'!O5</f>
        <v>Riesgo de Corrupción</v>
      </c>
      <c r="K3" s="359" t="s">
        <v>1153</v>
      </c>
      <c r="L3" s="360" t="s">
        <v>155</v>
      </c>
      <c r="M3" s="361" t="s">
        <v>108</v>
      </c>
      <c r="N3" s="361" t="s">
        <v>79</v>
      </c>
      <c r="O3" s="361" t="s">
        <v>207</v>
      </c>
      <c r="P3" s="358" t="s">
        <v>1154</v>
      </c>
      <c r="Q3" s="358" t="s">
        <v>1155</v>
      </c>
      <c r="R3" s="361" t="s">
        <v>1156</v>
      </c>
      <c r="S3" s="361" t="s">
        <v>350</v>
      </c>
      <c r="T3" s="362" t="s">
        <v>1157</v>
      </c>
      <c r="U3" s="291" t="s">
        <v>1158</v>
      </c>
      <c r="V3" s="291" t="s">
        <v>1159</v>
      </c>
      <c r="W3" s="291" t="s">
        <v>1160</v>
      </c>
    </row>
    <row r="4" spans="1:23" x14ac:dyDescent="0.25">
      <c r="A4" s="635"/>
      <c r="B4" s="635"/>
      <c r="C4" s="635"/>
      <c r="D4" s="635"/>
      <c r="E4" s="635"/>
      <c r="F4" s="635"/>
      <c r="G4" s="635"/>
      <c r="H4" s="623">
        <v>2</v>
      </c>
      <c r="I4" s="628" t="s">
        <v>1161</v>
      </c>
      <c r="J4" s="368"/>
      <c r="K4" s="628" t="s">
        <v>1162</v>
      </c>
      <c r="L4" s="629" t="s">
        <v>155</v>
      </c>
      <c r="M4" s="626" t="str">
        <f>'[1]Plantilla de MRC-2022'!AQ5</f>
        <v>MAYOR</v>
      </c>
      <c r="N4" s="629" t="s">
        <v>79</v>
      </c>
      <c r="O4" s="626" t="str">
        <f>'[1]Plantilla de MRC-2022'!BJ5</f>
        <v>Reducir el riesgo</v>
      </c>
      <c r="P4" s="628" t="s">
        <v>1163</v>
      </c>
      <c r="Q4" s="628" t="s">
        <v>1164</v>
      </c>
      <c r="R4" s="629" t="s">
        <v>1156</v>
      </c>
      <c r="S4" s="629" t="s">
        <v>350</v>
      </c>
      <c r="T4" s="630" t="s">
        <v>1157</v>
      </c>
      <c r="U4" s="622" t="s">
        <v>1165</v>
      </c>
      <c r="V4" s="623" t="s">
        <v>1166</v>
      </c>
      <c r="W4" s="622" t="s">
        <v>1167</v>
      </c>
    </row>
    <row r="5" spans="1:23" ht="282" customHeight="1" x14ac:dyDescent="0.25">
      <c r="A5" s="636"/>
      <c r="B5" s="636"/>
      <c r="C5" s="636"/>
      <c r="D5" s="636"/>
      <c r="E5" s="636"/>
      <c r="F5" s="636"/>
      <c r="G5" s="636"/>
      <c r="H5" s="637"/>
      <c r="I5" s="637"/>
      <c r="J5" s="368"/>
      <c r="K5" s="637"/>
      <c r="L5" s="627"/>
      <c r="M5" s="627"/>
      <c r="N5" s="627"/>
      <c r="O5" s="627"/>
      <c r="P5" s="624"/>
      <c r="Q5" s="624"/>
      <c r="R5" s="627"/>
      <c r="S5" s="627"/>
      <c r="T5" s="630"/>
      <c r="U5" s="622"/>
      <c r="V5" s="624"/>
      <c r="W5" s="622"/>
    </row>
    <row r="6" spans="1:23" ht="306" x14ac:dyDescent="0.25">
      <c r="A6" s="625" t="s">
        <v>1168</v>
      </c>
      <c r="B6" s="625"/>
      <c r="C6" s="625"/>
      <c r="D6" s="625"/>
      <c r="E6" s="625"/>
      <c r="F6" s="625"/>
      <c r="G6" s="625"/>
      <c r="H6" s="291">
        <v>3</v>
      </c>
      <c r="I6" s="365" t="s">
        <v>1169</v>
      </c>
      <c r="J6" s="373"/>
      <c r="K6" s="365" t="s">
        <v>1170</v>
      </c>
      <c r="L6" s="364" t="s">
        <v>54</v>
      </c>
      <c r="M6" s="353" t="str">
        <f>'[1]Plantilla de MRC-2022'!AQ7</f>
        <v>CATASTRÓFICO</v>
      </c>
      <c r="N6" s="364" t="s">
        <v>206</v>
      </c>
      <c r="O6" s="353" t="str">
        <f>'[1]Plantilla de MRC-2022'!BJ7</f>
        <v>Reducir el riesgo</v>
      </c>
      <c r="P6" s="363" t="s">
        <v>1171</v>
      </c>
      <c r="Q6" s="363" t="s">
        <v>1172</v>
      </c>
      <c r="R6" s="364" t="s">
        <v>1156</v>
      </c>
      <c r="S6" s="364" t="s">
        <v>350</v>
      </c>
      <c r="T6" s="366" t="s">
        <v>1173</v>
      </c>
      <c r="U6" s="363" t="s">
        <v>1174</v>
      </c>
      <c r="V6" s="363" t="s">
        <v>1175</v>
      </c>
      <c r="W6" s="363" t="s">
        <v>1176</v>
      </c>
    </row>
    <row r="7" spans="1:23" ht="306" x14ac:dyDescent="0.25">
      <c r="A7" s="625"/>
      <c r="B7" s="625"/>
      <c r="C7" s="625"/>
      <c r="D7" s="625"/>
      <c r="E7" s="625"/>
      <c r="F7" s="625"/>
      <c r="G7" s="625"/>
      <c r="H7" s="291">
        <v>4</v>
      </c>
      <c r="I7" s="291" t="str">
        <f>'[1]Plantilla de MRC-2022'!N8</f>
        <v>Presupuestar sobrecostos en las actividades de los proyectos de inversión para favorecer intereses privados.</v>
      </c>
      <c r="J7" s="373"/>
      <c r="K7" s="291" t="str">
        <f>'[1]Plantilla de MRC-2022'!P8</f>
        <v>Interes de obtener recursos del erario por parte de terceros.</v>
      </c>
      <c r="L7" s="367" t="s">
        <v>181</v>
      </c>
      <c r="M7" s="354" t="str">
        <f>'[1]Plantilla de MRC-2022'!AQ8</f>
        <v>CATASTRÓFICO</v>
      </c>
      <c r="N7" s="367" t="s">
        <v>206</v>
      </c>
      <c r="O7" s="354" t="str">
        <f>'[1]Plantilla de MRC-2022'!BJ8</f>
        <v>Reducir el riesgo</v>
      </c>
      <c r="P7" s="291" t="str">
        <f>'[1]Plantilla de MRC-2022'!BK8</f>
        <v>Revisión de viabilidad de los proyectos recibidos.</v>
      </c>
      <c r="Q7" s="365" t="s">
        <v>1177</v>
      </c>
      <c r="R7" s="367" t="s">
        <v>1156</v>
      </c>
      <c r="S7" s="367" t="s">
        <v>350</v>
      </c>
      <c r="T7" s="365" t="s">
        <v>1178</v>
      </c>
      <c r="U7" s="291" t="s">
        <v>1179</v>
      </c>
      <c r="V7" s="365" t="s">
        <v>1180</v>
      </c>
      <c r="W7" s="359" t="s">
        <v>1181</v>
      </c>
    </row>
    <row r="8" spans="1:23" x14ac:dyDescent="0.25">
      <c r="A8" s="375"/>
      <c r="B8" s="375"/>
      <c r="C8" s="375"/>
      <c r="D8" s="375"/>
      <c r="E8" s="375"/>
      <c r="F8" s="375"/>
      <c r="G8" s="375"/>
      <c r="H8" s="374"/>
      <c r="I8" s="370"/>
      <c r="J8" s="375"/>
      <c r="K8" s="370"/>
      <c r="L8" s="369"/>
      <c r="M8" s="369"/>
      <c r="N8" s="369"/>
      <c r="O8" s="369"/>
      <c r="P8" s="370"/>
      <c r="Q8" s="370"/>
      <c r="R8" s="371"/>
      <c r="S8" s="371"/>
      <c r="T8" s="370"/>
      <c r="U8" s="372"/>
      <c r="V8" s="372"/>
      <c r="W8" s="372"/>
    </row>
    <row r="9" spans="1:23" x14ac:dyDescent="0.25">
      <c r="A9" s="375"/>
      <c r="B9" s="375"/>
      <c r="C9" s="375"/>
      <c r="D9" s="375"/>
      <c r="E9" s="375"/>
      <c r="F9" s="375"/>
      <c r="G9" s="375"/>
      <c r="H9" s="374"/>
      <c r="I9" s="370"/>
      <c r="J9" s="375"/>
      <c r="K9" s="370"/>
      <c r="L9" s="369"/>
      <c r="M9" s="369"/>
      <c r="N9" s="369"/>
      <c r="O9" s="369"/>
      <c r="P9" s="370"/>
      <c r="Q9" s="370"/>
      <c r="R9" s="371"/>
      <c r="S9" s="371"/>
      <c r="T9" s="370"/>
      <c r="U9" s="372"/>
      <c r="V9" s="372"/>
      <c r="W9" s="372"/>
    </row>
    <row r="10" spans="1:23" x14ac:dyDescent="0.25">
      <c r="A10" s="375"/>
      <c r="B10" s="375"/>
      <c r="C10" s="375"/>
      <c r="D10" s="375"/>
      <c r="E10" s="375"/>
      <c r="F10" s="375"/>
      <c r="G10" s="375"/>
      <c r="H10" s="374"/>
      <c r="I10" s="370"/>
      <c r="J10" s="375"/>
      <c r="K10" s="370"/>
      <c r="L10" s="369"/>
      <c r="M10" s="369"/>
      <c r="N10" s="369"/>
      <c r="O10" s="369"/>
      <c r="P10" s="370"/>
      <c r="Q10" s="370"/>
      <c r="R10" s="371"/>
      <c r="S10" s="371"/>
      <c r="T10" s="370"/>
      <c r="U10" s="372"/>
      <c r="V10" s="372"/>
      <c r="W10" s="372"/>
    </row>
    <row r="11" spans="1:23" x14ac:dyDescent="0.25">
      <c r="A11" s="375"/>
      <c r="B11" s="375"/>
      <c r="C11" s="375"/>
      <c r="D11" s="375"/>
      <c r="E11" s="375"/>
      <c r="F11" s="375"/>
      <c r="G11" s="375"/>
      <c r="H11" s="374"/>
      <c r="I11" s="370"/>
      <c r="J11" s="375"/>
      <c r="K11" s="370"/>
      <c r="L11" s="369"/>
      <c r="M11" s="369"/>
      <c r="N11" s="369"/>
      <c r="O11" s="369"/>
      <c r="P11" s="370"/>
      <c r="Q11" s="370"/>
      <c r="R11" s="371"/>
      <c r="S11" s="371"/>
      <c r="T11" s="370"/>
      <c r="U11" s="372"/>
      <c r="V11" s="372"/>
      <c r="W11" s="372"/>
    </row>
    <row r="12" spans="1:23" x14ac:dyDescent="0.25">
      <c r="A12" s="375"/>
      <c r="B12" s="375"/>
      <c r="C12" s="375"/>
      <c r="D12" s="375"/>
      <c r="E12" s="375"/>
      <c r="F12" s="375"/>
      <c r="G12" s="375"/>
      <c r="H12" s="374"/>
      <c r="I12" s="370"/>
      <c r="J12" s="375"/>
      <c r="K12" s="370"/>
      <c r="L12" s="369"/>
      <c r="M12" s="369"/>
      <c r="N12" s="369"/>
      <c r="O12" s="369"/>
      <c r="P12" s="370"/>
      <c r="Q12" s="370"/>
      <c r="R12" s="371"/>
      <c r="S12" s="371"/>
      <c r="T12" s="370"/>
      <c r="U12" s="372"/>
      <c r="V12" s="372"/>
      <c r="W12" s="372"/>
    </row>
    <row r="13" spans="1:23" x14ac:dyDescent="0.25">
      <c r="A13" s="375"/>
      <c r="B13" s="375"/>
      <c r="C13" s="375"/>
      <c r="D13" s="375"/>
      <c r="E13" s="375"/>
      <c r="F13" s="375"/>
      <c r="G13" s="375"/>
      <c r="H13" s="374"/>
      <c r="I13" s="370"/>
      <c r="J13" s="375"/>
      <c r="K13" s="370"/>
      <c r="L13" s="369"/>
      <c r="M13" s="369"/>
      <c r="N13" s="369"/>
      <c r="O13" s="369"/>
      <c r="P13" s="370"/>
      <c r="Q13" s="370"/>
      <c r="R13" s="371"/>
      <c r="S13" s="371"/>
      <c r="T13" s="370"/>
      <c r="U13" s="372"/>
      <c r="V13" s="372"/>
      <c r="W13" s="372"/>
    </row>
    <row r="14" spans="1:23" x14ac:dyDescent="0.25">
      <c r="A14" s="375"/>
      <c r="B14" s="375"/>
      <c r="C14" s="375"/>
      <c r="D14" s="375"/>
      <c r="E14" s="375"/>
      <c r="F14" s="375"/>
      <c r="G14" s="375"/>
      <c r="H14" s="374"/>
      <c r="I14" s="370"/>
      <c r="J14" s="375"/>
      <c r="K14" s="370"/>
      <c r="L14" s="369"/>
      <c r="M14" s="369"/>
      <c r="N14" s="369"/>
      <c r="O14" s="369"/>
      <c r="P14" s="370"/>
      <c r="Q14" s="370"/>
      <c r="R14" s="371"/>
      <c r="S14" s="371"/>
      <c r="T14" s="370"/>
      <c r="U14" s="372"/>
      <c r="V14" s="372"/>
      <c r="W14" s="372"/>
    </row>
    <row r="15" spans="1:23" x14ac:dyDescent="0.25">
      <c r="A15" s="375"/>
      <c r="B15" s="375"/>
      <c r="C15" s="375"/>
      <c r="D15" s="375"/>
      <c r="E15" s="375"/>
      <c r="F15" s="375"/>
      <c r="G15" s="375"/>
      <c r="H15" s="374"/>
      <c r="I15" s="370"/>
      <c r="J15" s="375"/>
      <c r="K15" s="370"/>
      <c r="L15" s="369"/>
      <c r="M15" s="369"/>
      <c r="N15" s="369"/>
      <c r="O15" s="369"/>
      <c r="P15" s="370"/>
      <c r="Q15" s="370"/>
      <c r="R15" s="371"/>
      <c r="S15" s="371"/>
      <c r="T15" s="370"/>
      <c r="U15" s="372"/>
      <c r="V15" s="372"/>
      <c r="W15" s="372"/>
    </row>
  </sheetData>
  <mergeCells count="19">
    <mergeCell ref="A1:W1"/>
    <mergeCell ref="A2:G2"/>
    <mergeCell ref="A3:G5"/>
    <mergeCell ref="H4:H5"/>
    <mergeCell ref="I4:I5"/>
    <mergeCell ref="K4:K5"/>
    <mergeCell ref="L4:L5"/>
    <mergeCell ref="M4:M5"/>
    <mergeCell ref="N4:N5"/>
    <mergeCell ref="U4:U5"/>
    <mergeCell ref="V4:V5"/>
    <mergeCell ref="W4:W5"/>
    <mergeCell ref="A6:G7"/>
    <mergeCell ref="O4:O5"/>
    <mergeCell ref="P4:P5"/>
    <mergeCell ref="Q4:Q5"/>
    <mergeCell ref="R4:R5"/>
    <mergeCell ref="S4:S5"/>
    <mergeCell ref="T4:T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15"/>
  <sheetViews>
    <sheetView topLeftCell="A8" workbookViewId="0">
      <selection activeCell="Q11" sqref="Q11"/>
    </sheetView>
  </sheetViews>
  <sheetFormatPr baseColWidth="10" defaultRowHeight="15" x14ac:dyDescent="0.25"/>
  <sheetData>
    <row r="1" spans="1:20" ht="18.75" x14ac:dyDescent="0.25">
      <c r="A1" s="631" t="s">
        <v>173</v>
      </c>
      <c r="B1" s="631"/>
      <c r="C1" s="631"/>
      <c r="D1" s="631"/>
      <c r="E1" s="631"/>
      <c r="F1" s="631"/>
      <c r="G1" s="631"/>
      <c r="H1" s="631"/>
      <c r="I1" s="631"/>
      <c r="J1" s="631"/>
      <c r="K1" s="631"/>
      <c r="L1" s="631"/>
      <c r="M1" s="631"/>
      <c r="N1" s="631"/>
      <c r="O1" s="631"/>
      <c r="P1" s="631"/>
      <c r="Q1" s="631"/>
      <c r="R1" s="631"/>
      <c r="S1" s="631"/>
      <c r="T1" s="631"/>
    </row>
    <row r="2" spans="1:20" ht="112.5" x14ac:dyDescent="0.25">
      <c r="A2" s="517" t="s">
        <v>34</v>
      </c>
      <c r="B2" s="517"/>
      <c r="C2" s="68" t="s">
        <v>76</v>
      </c>
      <c r="D2" s="68" t="s">
        <v>36</v>
      </c>
      <c r="E2" s="69" t="s">
        <v>77</v>
      </c>
      <c r="F2" s="68" t="s">
        <v>38</v>
      </c>
      <c r="G2" s="69" t="s">
        <v>39</v>
      </c>
      <c r="H2" s="69" t="s">
        <v>78</v>
      </c>
      <c r="I2" s="69" t="s">
        <v>41</v>
      </c>
      <c r="J2" s="69" t="s">
        <v>42</v>
      </c>
      <c r="K2" s="68" t="s">
        <v>43</v>
      </c>
      <c r="L2" s="68" t="s">
        <v>44</v>
      </c>
      <c r="M2" s="69" t="s">
        <v>45</v>
      </c>
      <c r="N2" s="69" t="s">
        <v>46</v>
      </c>
      <c r="O2" s="68" t="s">
        <v>47</v>
      </c>
      <c r="P2" s="153" t="s">
        <v>48</v>
      </c>
      <c r="Q2" s="153" t="s">
        <v>174</v>
      </c>
      <c r="R2" s="68" t="s">
        <v>147</v>
      </c>
      <c r="S2" s="68" t="s">
        <v>175</v>
      </c>
      <c r="T2" s="68" t="s">
        <v>176</v>
      </c>
    </row>
    <row r="3" spans="1:20" ht="270" x14ac:dyDescent="0.25">
      <c r="A3" s="435"/>
      <c r="B3" s="638" t="s">
        <v>264</v>
      </c>
      <c r="C3" s="71">
        <v>1</v>
      </c>
      <c r="D3" s="72" t="s">
        <v>265</v>
      </c>
      <c r="E3" s="522" t="s">
        <v>128</v>
      </c>
      <c r="F3" s="73" t="s">
        <v>934</v>
      </c>
      <c r="G3" s="74" t="s">
        <v>54</v>
      </c>
      <c r="H3" s="74" t="s">
        <v>55</v>
      </c>
      <c r="I3" s="74" t="s">
        <v>79</v>
      </c>
      <c r="J3" s="74" t="s">
        <v>143</v>
      </c>
      <c r="K3" s="73" t="s">
        <v>266</v>
      </c>
      <c r="L3" s="73" t="s">
        <v>935</v>
      </c>
      <c r="M3" s="639" t="s">
        <v>267</v>
      </c>
      <c r="N3" s="154" t="s">
        <v>268</v>
      </c>
      <c r="O3" s="73" t="s">
        <v>269</v>
      </c>
      <c r="P3" s="155" t="s">
        <v>270</v>
      </c>
      <c r="Q3" s="352" t="s">
        <v>936</v>
      </c>
      <c r="R3" s="156" t="s">
        <v>271</v>
      </c>
      <c r="S3" s="157">
        <v>45634</v>
      </c>
      <c r="T3" s="157">
        <v>45718</v>
      </c>
    </row>
    <row r="4" spans="1:20" ht="255" x14ac:dyDescent="0.25">
      <c r="A4" s="435"/>
      <c r="B4" s="638"/>
      <c r="C4" s="71">
        <v>2</v>
      </c>
      <c r="D4" s="72" t="s">
        <v>272</v>
      </c>
      <c r="E4" s="522"/>
      <c r="F4" s="73" t="s">
        <v>273</v>
      </c>
      <c r="G4" s="74" t="s">
        <v>258</v>
      </c>
      <c r="H4" s="74" t="s">
        <v>86</v>
      </c>
      <c r="I4" s="74" t="s">
        <v>79</v>
      </c>
      <c r="J4" s="74" t="s">
        <v>143</v>
      </c>
      <c r="K4" s="73" t="s">
        <v>937</v>
      </c>
      <c r="L4" s="73" t="s">
        <v>938</v>
      </c>
      <c r="M4" s="640"/>
      <c r="N4" s="158" t="s">
        <v>268</v>
      </c>
      <c r="O4" s="73" t="s">
        <v>269</v>
      </c>
      <c r="P4" s="155" t="s">
        <v>274</v>
      </c>
      <c r="Q4" s="73" t="s">
        <v>939</v>
      </c>
      <c r="R4" s="159" t="s">
        <v>275</v>
      </c>
      <c r="S4" s="157">
        <v>45634</v>
      </c>
      <c r="T4" s="157">
        <v>45718</v>
      </c>
    </row>
    <row r="5" spans="1:20" ht="315" x14ac:dyDescent="0.25">
      <c r="A5" s="435"/>
      <c r="B5" s="638"/>
      <c r="C5" s="71">
        <v>3</v>
      </c>
      <c r="D5" s="72" t="s">
        <v>276</v>
      </c>
      <c r="E5" s="522"/>
      <c r="F5" s="73" t="s">
        <v>277</v>
      </c>
      <c r="G5" s="74" t="s">
        <v>250</v>
      </c>
      <c r="H5" s="74" t="s">
        <v>55</v>
      </c>
      <c r="I5" s="74" t="s">
        <v>79</v>
      </c>
      <c r="J5" s="74" t="s">
        <v>143</v>
      </c>
      <c r="K5" s="73" t="s">
        <v>278</v>
      </c>
      <c r="L5" s="73" t="s">
        <v>940</v>
      </c>
      <c r="M5" s="640"/>
      <c r="N5" s="158" t="s">
        <v>268</v>
      </c>
      <c r="O5" s="160" t="s">
        <v>279</v>
      </c>
      <c r="P5" s="155" t="s">
        <v>280</v>
      </c>
      <c r="Q5" s="160" t="s">
        <v>941</v>
      </c>
      <c r="R5" s="161" t="s">
        <v>281</v>
      </c>
      <c r="S5" s="157">
        <v>45634</v>
      </c>
      <c r="T5" s="157">
        <v>45718</v>
      </c>
    </row>
    <row r="6" spans="1:20" ht="267.75" x14ac:dyDescent="0.25">
      <c r="A6" s="435"/>
      <c r="B6" s="638"/>
      <c r="C6" s="71">
        <v>4</v>
      </c>
      <c r="D6" s="72" t="s">
        <v>282</v>
      </c>
      <c r="E6" s="522"/>
      <c r="F6" s="73" t="s">
        <v>283</v>
      </c>
      <c r="G6" s="74" t="s">
        <v>258</v>
      </c>
      <c r="H6" s="74" t="s">
        <v>55</v>
      </c>
      <c r="I6" s="74" t="s">
        <v>79</v>
      </c>
      <c r="J6" s="74" t="s">
        <v>143</v>
      </c>
      <c r="K6" s="73" t="s">
        <v>942</v>
      </c>
      <c r="L6" s="73" t="s">
        <v>284</v>
      </c>
      <c r="M6" s="640"/>
      <c r="N6" s="158" t="s">
        <v>268</v>
      </c>
      <c r="O6" s="160" t="s">
        <v>285</v>
      </c>
      <c r="P6" s="155" t="s">
        <v>286</v>
      </c>
      <c r="Q6" s="160" t="s">
        <v>943</v>
      </c>
      <c r="R6" s="161" t="s">
        <v>287</v>
      </c>
      <c r="S6" s="157">
        <v>45634</v>
      </c>
      <c r="T6" s="157">
        <v>45718</v>
      </c>
    </row>
    <row r="7" spans="1:20" ht="285" x14ac:dyDescent="0.25">
      <c r="A7" s="435"/>
      <c r="B7" s="638"/>
      <c r="C7" s="71">
        <v>5</v>
      </c>
      <c r="D7" s="72" t="s">
        <v>288</v>
      </c>
      <c r="E7" s="522"/>
      <c r="F7" s="73" t="s">
        <v>289</v>
      </c>
      <c r="G7" s="74" t="s">
        <v>258</v>
      </c>
      <c r="H7" s="74" t="s">
        <v>55</v>
      </c>
      <c r="I7" s="74" t="s">
        <v>79</v>
      </c>
      <c r="J7" s="74" t="s">
        <v>143</v>
      </c>
      <c r="K7" s="73" t="s">
        <v>944</v>
      </c>
      <c r="L7" s="73" t="s">
        <v>290</v>
      </c>
      <c r="M7" s="640"/>
      <c r="N7" s="158" t="s">
        <v>268</v>
      </c>
      <c r="O7" s="73" t="s">
        <v>291</v>
      </c>
      <c r="P7" s="155" t="s">
        <v>292</v>
      </c>
      <c r="Q7" s="73" t="s">
        <v>945</v>
      </c>
      <c r="R7" s="159" t="s">
        <v>293</v>
      </c>
      <c r="S7" s="157">
        <v>45634</v>
      </c>
      <c r="T7" s="157">
        <v>45718</v>
      </c>
    </row>
    <row r="8" spans="1:20" ht="216.75" x14ac:dyDescent="0.25">
      <c r="A8" s="32"/>
      <c r="B8" s="638"/>
      <c r="C8" s="71">
        <v>6</v>
      </c>
      <c r="D8" s="162" t="s">
        <v>294</v>
      </c>
      <c r="E8" s="32"/>
      <c r="F8" s="163" t="s">
        <v>946</v>
      </c>
      <c r="G8" s="74" t="s">
        <v>250</v>
      </c>
      <c r="H8" s="74" t="s">
        <v>251</v>
      </c>
      <c r="I8" s="74" t="s">
        <v>295</v>
      </c>
      <c r="J8" s="74" t="s">
        <v>296</v>
      </c>
      <c r="K8" s="164" t="s">
        <v>947</v>
      </c>
      <c r="L8" s="164" t="s">
        <v>297</v>
      </c>
      <c r="M8" s="640"/>
      <c r="N8" s="158" t="s">
        <v>268</v>
      </c>
      <c r="O8" s="73" t="s">
        <v>298</v>
      </c>
      <c r="P8" s="155" t="s">
        <v>299</v>
      </c>
      <c r="Q8" s="164" t="s">
        <v>948</v>
      </c>
      <c r="R8" s="165" t="s">
        <v>300</v>
      </c>
      <c r="S8" s="157">
        <v>45634</v>
      </c>
      <c r="T8" s="157">
        <v>45718</v>
      </c>
    </row>
    <row r="9" spans="1:20" ht="270" x14ac:dyDescent="0.25">
      <c r="A9" s="32"/>
      <c r="B9" s="638"/>
      <c r="C9" s="71">
        <v>7</v>
      </c>
      <c r="D9" s="162" t="s">
        <v>949</v>
      </c>
      <c r="E9" s="32"/>
      <c r="F9" s="163" t="s">
        <v>950</v>
      </c>
      <c r="G9" s="74" t="s">
        <v>250</v>
      </c>
      <c r="H9" s="74" t="s">
        <v>251</v>
      </c>
      <c r="I9" s="74" t="s">
        <v>79</v>
      </c>
      <c r="J9" s="74" t="s">
        <v>143</v>
      </c>
      <c r="K9" s="164" t="s">
        <v>951</v>
      </c>
      <c r="L9" s="167" t="s">
        <v>952</v>
      </c>
      <c r="M9" s="641"/>
      <c r="N9" s="158" t="s">
        <v>268</v>
      </c>
      <c r="O9" s="73" t="s">
        <v>301</v>
      </c>
      <c r="P9" s="73" t="s">
        <v>302</v>
      </c>
      <c r="Q9" s="104" t="s">
        <v>953</v>
      </c>
      <c r="R9" s="165" t="s">
        <v>303</v>
      </c>
      <c r="S9" s="157">
        <v>45634</v>
      </c>
      <c r="T9" s="157">
        <v>45718</v>
      </c>
    </row>
    <row r="10" spans="1:20" ht="345" x14ac:dyDescent="0.25">
      <c r="A10" s="32"/>
      <c r="B10" s="638"/>
      <c r="C10" s="71">
        <v>8</v>
      </c>
      <c r="D10" s="162" t="s">
        <v>954</v>
      </c>
      <c r="E10" s="32"/>
      <c r="F10" s="166" t="s">
        <v>304</v>
      </c>
      <c r="G10" s="74" t="s">
        <v>107</v>
      </c>
      <c r="H10" s="74" t="s">
        <v>108</v>
      </c>
      <c r="I10" s="74" t="s">
        <v>305</v>
      </c>
      <c r="J10" s="74" t="s">
        <v>143</v>
      </c>
      <c r="K10" s="164" t="s">
        <v>306</v>
      </c>
      <c r="L10" s="167" t="s">
        <v>955</v>
      </c>
      <c r="M10" s="479" t="s">
        <v>307</v>
      </c>
      <c r="N10" s="158" t="s">
        <v>268</v>
      </c>
      <c r="O10" s="168" t="s">
        <v>956</v>
      </c>
      <c r="P10" s="9" t="s">
        <v>308</v>
      </c>
      <c r="Q10" s="105" t="s">
        <v>957</v>
      </c>
      <c r="R10" s="165" t="s">
        <v>309</v>
      </c>
      <c r="S10" s="157">
        <v>45634</v>
      </c>
      <c r="T10" s="157">
        <v>45718</v>
      </c>
    </row>
    <row r="11" spans="1:20" ht="356.25" x14ac:dyDescent="0.25">
      <c r="A11" s="32"/>
      <c r="B11" s="638"/>
      <c r="C11" s="71">
        <v>9</v>
      </c>
      <c r="D11" s="162" t="s">
        <v>310</v>
      </c>
      <c r="E11" s="32"/>
      <c r="F11" s="169" t="s">
        <v>311</v>
      </c>
      <c r="G11" s="74" t="s">
        <v>54</v>
      </c>
      <c r="H11" s="74" t="s">
        <v>251</v>
      </c>
      <c r="I11" s="74" t="s">
        <v>295</v>
      </c>
      <c r="J11" s="74" t="s">
        <v>296</v>
      </c>
      <c r="K11" s="164" t="s">
        <v>312</v>
      </c>
      <c r="L11" s="167" t="s">
        <v>958</v>
      </c>
      <c r="M11" s="481"/>
      <c r="N11" s="170" t="s">
        <v>268</v>
      </c>
      <c r="O11" s="73" t="s">
        <v>959</v>
      </c>
      <c r="P11" s="7">
        <v>0</v>
      </c>
      <c r="Q11" s="105" t="s">
        <v>960</v>
      </c>
      <c r="R11" s="32" t="s">
        <v>313</v>
      </c>
      <c r="S11" s="157">
        <v>45634</v>
      </c>
      <c r="T11" s="157">
        <v>45718</v>
      </c>
    </row>
    <row r="12" spans="1:20" x14ac:dyDescent="0.25">
      <c r="F12" s="171"/>
      <c r="K12" s="172"/>
      <c r="L12" s="173"/>
    </row>
    <row r="13" spans="1:20" x14ac:dyDescent="0.25">
      <c r="F13" s="171"/>
      <c r="R13" s="156"/>
    </row>
    <row r="15" spans="1:20" x14ac:dyDescent="0.25">
      <c r="M15" s="174"/>
      <c r="N15" s="175"/>
      <c r="O15" t="s">
        <v>314</v>
      </c>
    </row>
  </sheetData>
  <mergeCells count="7">
    <mergeCell ref="A1:T1"/>
    <mergeCell ref="A2:B2"/>
    <mergeCell ref="A3:A7"/>
    <mergeCell ref="B3:B11"/>
    <mergeCell ref="E3:E7"/>
    <mergeCell ref="M3:M9"/>
    <mergeCell ref="M10:M11"/>
  </mergeCells>
  <hyperlinks>
    <hyperlink ref="R3" r:id="rId1" xr:uid="{00000000-0004-0000-0C00-000000000000}"/>
    <hyperlink ref="R4" r:id="rId2" xr:uid="{00000000-0004-0000-0C00-000001000000}"/>
    <hyperlink ref="R5" r:id="rId3" xr:uid="{00000000-0004-0000-0C00-000002000000}"/>
    <hyperlink ref="R6" r:id="rId4" xr:uid="{00000000-0004-0000-0C00-000003000000}"/>
    <hyperlink ref="R8" r:id="rId5" xr:uid="{00000000-0004-0000-0C00-000004000000}"/>
    <hyperlink ref="R9" r:id="rId6" xr:uid="{00000000-0004-0000-0C00-000005000000}"/>
    <hyperlink ref="R10" r:id="rId7" xr:uid="{00000000-0004-0000-0C00-000006000000}"/>
    <hyperlink ref="R7" r:id="rId8" xr:uid="{00000000-0004-0000-0C00-000007000000}"/>
  </hyperlinks>
  <pageMargins left="0.7" right="0.7" top="0.75" bottom="0.75" header="0.3" footer="0.3"/>
  <legacyDrawing r:id="rId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election activeCell="K21" sqref="K21"/>
    </sheetView>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6"/>
  <sheetViews>
    <sheetView topLeftCell="H2" workbookViewId="0">
      <selection activeCell="Y11" sqref="Y11"/>
    </sheetView>
  </sheetViews>
  <sheetFormatPr baseColWidth="10" defaultRowHeight="15" x14ac:dyDescent="0.25"/>
  <sheetData>
    <row r="1" spans="1:26" ht="18.75" x14ac:dyDescent="0.25">
      <c r="A1" s="527" t="s">
        <v>468</v>
      </c>
      <c r="B1" s="529"/>
      <c r="C1" s="529"/>
      <c r="D1" s="529"/>
      <c r="E1" s="529"/>
      <c r="F1" s="529"/>
      <c r="G1" s="529"/>
      <c r="H1" s="529"/>
      <c r="I1" s="529"/>
      <c r="J1" s="529"/>
      <c r="K1" s="529"/>
      <c r="L1" s="529"/>
      <c r="M1" s="529"/>
      <c r="N1" s="529"/>
      <c r="O1" s="529"/>
      <c r="P1" s="529"/>
      <c r="Q1" s="529"/>
      <c r="R1" s="529"/>
      <c r="S1" s="529"/>
      <c r="T1" s="529"/>
      <c r="U1" s="529"/>
      <c r="V1" s="529"/>
      <c r="W1" s="530"/>
    </row>
    <row r="2" spans="1:26" ht="57.75" x14ac:dyDescent="0.25">
      <c r="A2" s="531" t="s">
        <v>34</v>
      </c>
      <c r="B2" s="533"/>
      <c r="C2" s="533"/>
      <c r="D2" s="533"/>
      <c r="E2" s="533"/>
      <c r="F2" s="533"/>
      <c r="G2" s="533"/>
      <c r="H2" s="533"/>
      <c r="I2" s="533"/>
      <c r="J2" s="533"/>
      <c r="K2" s="47" t="s">
        <v>76</v>
      </c>
      <c r="L2" s="47" t="s">
        <v>36</v>
      </c>
      <c r="M2" s="255" t="s">
        <v>77</v>
      </c>
      <c r="N2" s="47" t="s">
        <v>38</v>
      </c>
      <c r="O2" s="255" t="s">
        <v>39</v>
      </c>
      <c r="P2" s="255" t="s">
        <v>78</v>
      </c>
      <c r="Q2" s="255" t="s">
        <v>41</v>
      </c>
      <c r="R2" s="255" t="s">
        <v>42</v>
      </c>
      <c r="S2" s="47" t="s">
        <v>43</v>
      </c>
      <c r="T2" s="47" t="s">
        <v>44</v>
      </c>
      <c r="U2" s="255" t="s">
        <v>45</v>
      </c>
      <c r="V2" s="255" t="s">
        <v>46</v>
      </c>
      <c r="W2" s="256" t="s">
        <v>47</v>
      </c>
      <c r="X2" s="257" t="s">
        <v>48</v>
      </c>
      <c r="Y2" s="258" t="s">
        <v>174</v>
      </c>
      <c r="Z2" s="259" t="s">
        <v>469</v>
      </c>
    </row>
    <row r="3" spans="1:26" ht="409.5" x14ac:dyDescent="0.25">
      <c r="A3" s="427" t="s">
        <v>470</v>
      </c>
      <c r="B3" s="427" t="s">
        <v>471</v>
      </c>
      <c r="C3" s="427" t="s">
        <v>472</v>
      </c>
      <c r="D3" s="427" t="s">
        <v>473</v>
      </c>
      <c r="E3" s="427" t="s">
        <v>474</v>
      </c>
      <c r="F3" s="427" t="s">
        <v>475</v>
      </c>
      <c r="G3" s="427" t="s">
        <v>476</v>
      </c>
      <c r="H3" s="427" t="s">
        <v>476</v>
      </c>
      <c r="I3" s="427" t="s">
        <v>477</v>
      </c>
      <c r="J3" s="427" t="s">
        <v>478</v>
      </c>
      <c r="K3" s="5">
        <v>1</v>
      </c>
      <c r="L3" s="123" t="s">
        <v>961</v>
      </c>
      <c r="M3" s="427" t="s">
        <v>128</v>
      </c>
      <c r="N3" s="5" t="s">
        <v>479</v>
      </c>
      <c r="O3" s="29" t="s">
        <v>54</v>
      </c>
      <c r="P3" s="29" t="s">
        <v>111</v>
      </c>
      <c r="Q3" s="29" t="s">
        <v>206</v>
      </c>
      <c r="R3" s="29" t="s">
        <v>207</v>
      </c>
      <c r="S3" s="262" t="s">
        <v>1000</v>
      </c>
      <c r="T3" s="262" t="s">
        <v>480</v>
      </c>
      <c r="U3" s="29" t="s">
        <v>481</v>
      </c>
      <c r="V3" s="29" t="s">
        <v>22</v>
      </c>
      <c r="W3" s="21" t="s">
        <v>1002</v>
      </c>
      <c r="X3" s="260">
        <v>1</v>
      </c>
      <c r="Y3" s="262" t="s">
        <v>1001</v>
      </c>
      <c r="Z3" s="105"/>
    </row>
    <row r="4" spans="1:26" ht="336" x14ac:dyDescent="0.25">
      <c r="A4" s="427"/>
      <c r="B4" s="427"/>
      <c r="C4" s="427"/>
      <c r="D4" s="427"/>
      <c r="E4" s="427"/>
      <c r="F4" s="427"/>
      <c r="G4" s="427"/>
      <c r="H4" s="427"/>
      <c r="I4" s="427"/>
      <c r="J4" s="427"/>
      <c r="K4" s="5">
        <v>2</v>
      </c>
      <c r="L4" s="262" t="s">
        <v>962</v>
      </c>
      <c r="M4" s="427"/>
      <c r="N4" s="263" t="s">
        <v>482</v>
      </c>
      <c r="O4" s="29" t="s">
        <v>54</v>
      </c>
      <c r="P4" s="29" t="s">
        <v>108</v>
      </c>
      <c r="Q4" s="29" t="s">
        <v>55</v>
      </c>
      <c r="R4" s="29" t="s">
        <v>207</v>
      </c>
      <c r="S4" s="262" t="s">
        <v>1003</v>
      </c>
      <c r="T4" s="262" t="s">
        <v>483</v>
      </c>
      <c r="U4" s="29" t="s">
        <v>484</v>
      </c>
      <c r="V4" s="29" t="s">
        <v>83</v>
      </c>
      <c r="W4" s="261" t="s">
        <v>485</v>
      </c>
      <c r="X4" s="260">
        <v>1</v>
      </c>
      <c r="Y4" s="262" t="s">
        <v>486</v>
      </c>
      <c r="Z4" s="32"/>
    </row>
    <row r="5" spans="1:26" ht="409.5" x14ac:dyDescent="0.25">
      <c r="A5" s="427"/>
      <c r="B5" s="427"/>
      <c r="C5" s="427"/>
      <c r="D5" s="427"/>
      <c r="E5" s="427"/>
      <c r="F5" s="427"/>
      <c r="G5" s="427"/>
      <c r="H5" s="427"/>
      <c r="I5" s="427"/>
      <c r="J5" s="427"/>
      <c r="K5" s="5">
        <v>3</v>
      </c>
      <c r="L5" s="262" t="s">
        <v>487</v>
      </c>
      <c r="M5" s="427"/>
      <c r="N5" s="263" t="s">
        <v>963</v>
      </c>
      <c r="O5" s="29" t="s">
        <v>181</v>
      </c>
      <c r="P5" s="29" t="s">
        <v>108</v>
      </c>
      <c r="Q5" s="29" t="s">
        <v>206</v>
      </c>
      <c r="R5" s="29" t="s">
        <v>207</v>
      </c>
      <c r="S5" s="262" t="s">
        <v>1004</v>
      </c>
      <c r="T5" s="262" t="s">
        <v>964</v>
      </c>
      <c r="U5" s="29" t="s">
        <v>484</v>
      </c>
      <c r="V5" s="29" t="s">
        <v>87</v>
      </c>
      <c r="W5" s="21" t="s">
        <v>1005</v>
      </c>
      <c r="X5" s="260">
        <v>1</v>
      </c>
      <c r="Y5" s="262" t="s">
        <v>488</v>
      </c>
      <c r="Z5" s="32"/>
    </row>
    <row r="6" spans="1:26" ht="220.5" x14ac:dyDescent="0.25">
      <c r="A6" s="427"/>
      <c r="B6" s="427"/>
      <c r="C6" s="427"/>
      <c r="D6" s="427"/>
      <c r="E6" s="427"/>
      <c r="F6" s="427"/>
      <c r="G6" s="427"/>
      <c r="H6" s="427"/>
      <c r="I6" s="427"/>
      <c r="J6" s="427"/>
      <c r="K6" s="5">
        <v>4</v>
      </c>
      <c r="L6" s="123" t="s">
        <v>1006</v>
      </c>
      <c r="M6" s="427"/>
      <c r="N6" s="5" t="s">
        <v>965</v>
      </c>
      <c r="O6" s="29" t="s">
        <v>155</v>
      </c>
      <c r="P6" s="29" t="s">
        <v>108</v>
      </c>
      <c r="Q6" s="29" t="s">
        <v>79</v>
      </c>
      <c r="R6" s="29" t="s">
        <v>207</v>
      </c>
      <c r="S6" s="262" t="s">
        <v>966</v>
      </c>
      <c r="T6" s="262" t="s">
        <v>967</v>
      </c>
      <c r="U6" s="29" t="s">
        <v>489</v>
      </c>
      <c r="V6" s="29" t="s">
        <v>490</v>
      </c>
      <c r="W6" s="5" t="s">
        <v>491</v>
      </c>
      <c r="X6" s="264">
        <v>0.98</v>
      </c>
      <c r="Y6" s="262" t="s">
        <v>492</v>
      </c>
      <c r="Z6" s="32"/>
    </row>
    <row r="7" spans="1:26" ht="325.5" x14ac:dyDescent="0.25">
      <c r="A7" s="427"/>
      <c r="B7" s="427"/>
      <c r="C7" s="427"/>
      <c r="D7" s="427"/>
      <c r="E7" s="427"/>
      <c r="F7" s="427"/>
      <c r="G7" s="427"/>
      <c r="H7" s="427"/>
      <c r="I7" s="427"/>
      <c r="J7" s="427"/>
      <c r="K7" s="5">
        <v>5</v>
      </c>
      <c r="L7" s="123" t="s">
        <v>493</v>
      </c>
      <c r="M7" s="427"/>
      <c r="N7" s="5" t="s">
        <v>965</v>
      </c>
      <c r="O7" s="29" t="s">
        <v>387</v>
      </c>
      <c r="P7" s="29" t="s">
        <v>205</v>
      </c>
      <c r="Q7" s="29" t="s">
        <v>79</v>
      </c>
      <c r="R7" s="29" t="s">
        <v>494</v>
      </c>
      <c r="S7" s="262" t="s">
        <v>968</v>
      </c>
      <c r="T7" s="262" t="s">
        <v>967</v>
      </c>
      <c r="U7" s="29" t="s">
        <v>489</v>
      </c>
      <c r="V7" s="29" t="s">
        <v>490</v>
      </c>
      <c r="W7" s="5" t="s">
        <v>495</v>
      </c>
      <c r="X7" s="265">
        <v>0.98</v>
      </c>
      <c r="Y7" s="262" t="s">
        <v>496</v>
      </c>
      <c r="Z7" s="32"/>
    </row>
    <row r="8" spans="1:26" ht="157.5" x14ac:dyDescent="0.25">
      <c r="A8" s="427"/>
      <c r="B8" s="427"/>
      <c r="C8" s="427"/>
      <c r="D8" s="427"/>
      <c r="E8" s="427"/>
      <c r="F8" s="427"/>
      <c r="G8" s="427"/>
      <c r="H8" s="427"/>
      <c r="I8" s="427"/>
      <c r="J8" s="427"/>
      <c r="K8" s="5">
        <v>6</v>
      </c>
      <c r="L8" s="123" t="s">
        <v>969</v>
      </c>
      <c r="M8" s="427"/>
      <c r="N8" s="5" t="s">
        <v>970</v>
      </c>
      <c r="O8" s="29" t="s">
        <v>387</v>
      </c>
      <c r="P8" s="29" t="s">
        <v>108</v>
      </c>
      <c r="Q8" s="29" t="s">
        <v>79</v>
      </c>
      <c r="R8" s="29" t="s">
        <v>494</v>
      </c>
      <c r="S8" s="262" t="s">
        <v>1007</v>
      </c>
      <c r="T8" s="262" t="s">
        <v>971</v>
      </c>
      <c r="U8" s="29" t="s">
        <v>497</v>
      </c>
      <c r="V8" s="29" t="s">
        <v>22</v>
      </c>
      <c r="W8" s="5" t="s">
        <v>972</v>
      </c>
      <c r="X8" s="265">
        <v>1</v>
      </c>
      <c r="Y8" s="262" t="s">
        <v>973</v>
      </c>
      <c r="Z8" s="9"/>
    </row>
    <row r="9" spans="1:26" ht="236.25" x14ac:dyDescent="0.25">
      <c r="A9" s="427"/>
      <c r="B9" s="427"/>
      <c r="C9" s="427"/>
      <c r="D9" s="427"/>
      <c r="E9" s="427"/>
      <c r="F9" s="427"/>
      <c r="G9" s="427"/>
      <c r="H9" s="427"/>
      <c r="I9" s="427"/>
      <c r="J9" s="427"/>
      <c r="K9" s="5">
        <v>7</v>
      </c>
      <c r="L9" s="123" t="s">
        <v>974</v>
      </c>
      <c r="M9" s="427"/>
      <c r="N9" s="5" t="s">
        <v>975</v>
      </c>
      <c r="O9" s="29" t="s">
        <v>387</v>
      </c>
      <c r="P9" s="29" t="s">
        <v>108</v>
      </c>
      <c r="Q9" s="29" t="s">
        <v>79</v>
      </c>
      <c r="R9" s="29" t="s">
        <v>494</v>
      </c>
      <c r="S9" s="262" t="s">
        <v>1008</v>
      </c>
      <c r="T9" s="262" t="s">
        <v>976</v>
      </c>
      <c r="U9" s="29" t="s">
        <v>497</v>
      </c>
      <c r="V9" s="29" t="s">
        <v>22</v>
      </c>
      <c r="W9" s="5" t="s">
        <v>498</v>
      </c>
      <c r="X9" s="33">
        <v>1</v>
      </c>
      <c r="Y9" s="262" t="s">
        <v>977</v>
      </c>
      <c r="Z9" s="9"/>
    </row>
    <row r="10" spans="1:26" ht="409.5" x14ac:dyDescent="0.25">
      <c r="A10" s="427"/>
      <c r="B10" s="427"/>
      <c r="C10" s="427"/>
      <c r="D10" s="427"/>
      <c r="E10" s="427"/>
      <c r="F10" s="427"/>
      <c r="G10" s="427"/>
      <c r="H10" s="427"/>
      <c r="I10" s="427"/>
      <c r="J10" s="427"/>
      <c r="K10" s="5">
        <v>8</v>
      </c>
      <c r="L10" s="123" t="s">
        <v>499</v>
      </c>
      <c r="M10" s="427"/>
      <c r="N10" s="5" t="s">
        <v>978</v>
      </c>
      <c r="O10" s="29" t="s">
        <v>54</v>
      </c>
      <c r="P10" s="29" t="s">
        <v>205</v>
      </c>
      <c r="Q10" s="29" t="s">
        <v>79</v>
      </c>
      <c r="R10" s="29" t="s">
        <v>207</v>
      </c>
      <c r="S10" s="262" t="s">
        <v>979</v>
      </c>
      <c r="T10" s="262" t="s">
        <v>1009</v>
      </c>
      <c r="U10" s="29" t="s">
        <v>500</v>
      </c>
      <c r="V10" s="29" t="s">
        <v>501</v>
      </c>
      <c r="W10" s="5" t="s">
        <v>980</v>
      </c>
      <c r="X10" s="33">
        <v>1</v>
      </c>
      <c r="Y10" s="262" t="s">
        <v>981</v>
      </c>
      <c r="Z10" s="9"/>
    </row>
    <row r="11" spans="1:26" ht="409.5" x14ac:dyDescent="0.25">
      <c r="A11" s="427"/>
      <c r="B11" s="427"/>
      <c r="C11" s="427"/>
      <c r="D11" s="427"/>
      <c r="E11" s="427"/>
      <c r="F11" s="427"/>
      <c r="G11" s="427"/>
      <c r="H11" s="427"/>
      <c r="I11" s="427"/>
      <c r="J11" s="427"/>
      <c r="K11" s="5">
        <v>9</v>
      </c>
      <c r="L11" s="123" t="s">
        <v>982</v>
      </c>
      <c r="M11" s="427"/>
      <c r="N11" s="5" t="s">
        <v>502</v>
      </c>
      <c r="O11" s="29" t="s">
        <v>387</v>
      </c>
      <c r="P11" s="29" t="s">
        <v>205</v>
      </c>
      <c r="Q11" s="29" t="s">
        <v>79</v>
      </c>
      <c r="R11" s="29" t="s">
        <v>207</v>
      </c>
      <c r="S11" s="262" t="s">
        <v>1010</v>
      </c>
      <c r="T11" s="262" t="s">
        <v>503</v>
      </c>
      <c r="U11" s="29" t="s">
        <v>504</v>
      </c>
      <c r="V11" s="29" t="s">
        <v>501</v>
      </c>
      <c r="W11" s="5" t="s">
        <v>505</v>
      </c>
      <c r="X11" s="266">
        <v>0.5</v>
      </c>
      <c r="Y11" s="262" t="s">
        <v>506</v>
      </c>
      <c r="Z11" s="32" t="s">
        <v>507</v>
      </c>
    </row>
    <row r="12" spans="1:26" ht="315" x14ac:dyDescent="0.25">
      <c r="A12" s="427"/>
      <c r="B12" s="427"/>
      <c r="C12" s="427"/>
      <c r="D12" s="427"/>
      <c r="E12" s="427"/>
      <c r="F12" s="427"/>
      <c r="G12" s="427"/>
      <c r="H12" s="427"/>
      <c r="I12" s="427"/>
      <c r="J12" s="427"/>
      <c r="K12" s="5">
        <v>10</v>
      </c>
      <c r="L12" s="123" t="s">
        <v>508</v>
      </c>
      <c r="M12" s="427"/>
      <c r="N12" s="5" t="s">
        <v>983</v>
      </c>
      <c r="O12" s="29" t="s">
        <v>181</v>
      </c>
      <c r="P12" s="29" t="s">
        <v>108</v>
      </c>
      <c r="Q12" s="29" t="s">
        <v>206</v>
      </c>
      <c r="R12" s="29" t="s">
        <v>207</v>
      </c>
      <c r="S12" s="262" t="s">
        <v>509</v>
      </c>
      <c r="T12" s="262" t="s">
        <v>984</v>
      </c>
      <c r="U12" s="29" t="s">
        <v>510</v>
      </c>
      <c r="V12" s="29" t="s">
        <v>28</v>
      </c>
      <c r="W12" s="5" t="s">
        <v>511</v>
      </c>
      <c r="X12" s="207"/>
      <c r="Y12" s="262"/>
      <c r="Z12" s="32"/>
    </row>
    <row r="13" spans="1:26" ht="236.25" x14ac:dyDescent="0.25">
      <c r="A13" s="427"/>
      <c r="B13" s="427"/>
      <c r="C13" s="427"/>
      <c r="D13" s="427"/>
      <c r="E13" s="427"/>
      <c r="F13" s="427"/>
      <c r="G13" s="427"/>
      <c r="H13" s="427"/>
      <c r="I13" s="427"/>
      <c r="J13" s="427"/>
      <c r="K13" s="5">
        <v>11</v>
      </c>
      <c r="L13" s="123" t="s">
        <v>985</v>
      </c>
      <c r="M13" s="427"/>
      <c r="N13" s="5" t="s">
        <v>512</v>
      </c>
      <c r="O13" s="29" t="s">
        <v>181</v>
      </c>
      <c r="P13" s="29" t="s">
        <v>108</v>
      </c>
      <c r="Q13" s="29" t="s">
        <v>206</v>
      </c>
      <c r="R13" s="29" t="s">
        <v>494</v>
      </c>
      <c r="S13" s="262" t="s">
        <v>513</v>
      </c>
      <c r="T13" s="262" t="s">
        <v>514</v>
      </c>
      <c r="U13" s="29" t="s">
        <v>515</v>
      </c>
      <c r="V13" s="29" t="s">
        <v>83</v>
      </c>
      <c r="W13" s="5" t="s">
        <v>516</v>
      </c>
      <c r="X13" s="32"/>
      <c r="Y13" s="262"/>
      <c r="Z13" s="32"/>
    </row>
    <row r="14" spans="1:26" ht="255" x14ac:dyDescent="0.25">
      <c r="A14" s="427"/>
      <c r="B14" s="427"/>
      <c r="C14" s="427"/>
      <c r="D14" s="427"/>
      <c r="E14" s="427"/>
      <c r="F14" s="427"/>
      <c r="G14" s="427"/>
      <c r="H14" s="427"/>
      <c r="I14" s="427"/>
      <c r="J14" s="427"/>
      <c r="K14" s="5">
        <v>12</v>
      </c>
      <c r="L14" s="123" t="s">
        <v>986</v>
      </c>
      <c r="M14" s="427"/>
      <c r="N14" s="5" t="s">
        <v>987</v>
      </c>
      <c r="O14" s="29" t="s">
        <v>387</v>
      </c>
      <c r="P14" s="29" t="s">
        <v>205</v>
      </c>
      <c r="Q14" s="29" t="s">
        <v>79</v>
      </c>
      <c r="R14" s="29" t="s">
        <v>207</v>
      </c>
      <c r="S14" s="262" t="s">
        <v>988</v>
      </c>
      <c r="T14" s="262" t="s">
        <v>517</v>
      </c>
      <c r="U14" s="29" t="s">
        <v>518</v>
      </c>
      <c r="V14" s="29" t="s">
        <v>22</v>
      </c>
      <c r="W14" s="5" t="s">
        <v>989</v>
      </c>
      <c r="X14" s="267"/>
      <c r="Y14" s="262"/>
      <c r="Z14" s="32"/>
    </row>
    <row r="15" spans="1:26" ht="388.5" x14ac:dyDescent="0.25">
      <c r="A15" s="427"/>
      <c r="B15" s="427"/>
      <c r="C15" s="427"/>
      <c r="D15" s="427"/>
      <c r="E15" s="427"/>
      <c r="F15" s="427"/>
      <c r="G15" s="427"/>
      <c r="H15" s="427"/>
      <c r="I15" s="427"/>
      <c r="J15" s="427"/>
      <c r="K15" s="5">
        <v>13</v>
      </c>
      <c r="L15" s="123" t="s">
        <v>990</v>
      </c>
      <c r="M15" s="427"/>
      <c r="N15" s="5" t="s">
        <v>991</v>
      </c>
      <c r="O15" s="29" t="s">
        <v>387</v>
      </c>
      <c r="P15" s="29" t="s">
        <v>108</v>
      </c>
      <c r="Q15" s="29" t="s">
        <v>206</v>
      </c>
      <c r="R15" s="29" t="s">
        <v>207</v>
      </c>
      <c r="S15" s="262" t="s">
        <v>992</v>
      </c>
      <c r="T15" s="262" t="s">
        <v>993</v>
      </c>
      <c r="U15" s="29" t="s">
        <v>518</v>
      </c>
      <c r="V15" s="29" t="s">
        <v>22</v>
      </c>
      <c r="W15" s="5" t="s">
        <v>994</v>
      </c>
      <c r="X15" s="265">
        <v>1</v>
      </c>
      <c r="Y15" s="262" t="s">
        <v>519</v>
      </c>
    </row>
    <row r="16" spans="1:26" ht="342.75" x14ac:dyDescent="0.25">
      <c r="A16" s="427"/>
      <c r="B16" s="427"/>
      <c r="C16" s="427"/>
      <c r="D16" s="427"/>
      <c r="E16" s="427"/>
      <c r="F16" s="427"/>
      <c r="G16" s="427"/>
      <c r="H16" s="427"/>
      <c r="I16" s="427"/>
      <c r="J16" s="427"/>
      <c r="K16" s="5">
        <v>14</v>
      </c>
      <c r="L16" s="123" t="s">
        <v>995</v>
      </c>
      <c r="M16" s="427"/>
      <c r="N16" s="5" t="s">
        <v>996</v>
      </c>
      <c r="O16" s="29" t="s">
        <v>387</v>
      </c>
      <c r="P16" s="29" t="s">
        <v>108</v>
      </c>
      <c r="Q16" s="29" t="s">
        <v>79</v>
      </c>
      <c r="R16" s="29" t="s">
        <v>207</v>
      </c>
      <c r="S16" s="262" t="s">
        <v>997</v>
      </c>
      <c r="T16" s="262" t="s">
        <v>998</v>
      </c>
      <c r="U16" s="29" t="s">
        <v>520</v>
      </c>
      <c r="V16" s="29" t="s">
        <v>22</v>
      </c>
      <c r="W16" s="5" t="s">
        <v>521</v>
      </c>
      <c r="X16" s="268">
        <v>1</v>
      </c>
      <c r="Y16" s="262" t="s">
        <v>999</v>
      </c>
      <c r="Z16" s="32"/>
    </row>
  </sheetData>
  <mergeCells count="13">
    <mergeCell ref="I3:I16"/>
    <mergeCell ref="J3:J16"/>
    <mergeCell ref="M3:M16"/>
    <mergeCell ref="A1:W1"/>
    <mergeCell ref="A2:J2"/>
    <mergeCell ref="A3:A16"/>
    <mergeCell ref="B3:B16"/>
    <mergeCell ref="C3:C16"/>
    <mergeCell ref="D3:D16"/>
    <mergeCell ref="E3:E16"/>
    <mergeCell ref="F3:F16"/>
    <mergeCell ref="G3:G16"/>
    <mergeCell ref="H3:H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31"/>
  <sheetViews>
    <sheetView topLeftCell="K31" zoomScaleNormal="100" workbookViewId="0">
      <selection activeCell="AC31" sqref="AC31"/>
    </sheetView>
  </sheetViews>
  <sheetFormatPr baseColWidth="10" defaultRowHeight="15" x14ac:dyDescent="0.25"/>
  <sheetData>
    <row r="1" spans="1:29" ht="75" x14ac:dyDescent="0.25">
      <c r="A1" s="666" t="s">
        <v>34</v>
      </c>
      <c r="B1" s="487"/>
      <c r="C1" s="487"/>
      <c r="D1" s="487"/>
      <c r="E1" s="487"/>
      <c r="F1" s="487"/>
      <c r="G1" s="487"/>
      <c r="H1" s="487"/>
      <c r="I1" s="487"/>
      <c r="J1" s="487"/>
      <c r="K1" s="487"/>
      <c r="L1" s="488"/>
      <c r="M1" s="68" t="s">
        <v>76</v>
      </c>
      <c r="N1" s="68" t="s">
        <v>36</v>
      </c>
      <c r="O1" s="69" t="s">
        <v>77</v>
      </c>
      <c r="P1" s="68" t="s">
        <v>38</v>
      </c>
      <c r="Q1" s="177" t="s">
        <v>39</v>
      </c>
      <c r="R1" s="177" t="s">
        <v>40</v>
      </c>
      <c r="S1" s="177" t="s">
        <v>41</v>
      </c>
      <c r="T1" s="177" t="s">
        <v>42</v>
      </c>
      <c r="U1" s="68" t="s">
        <v>43</v>
      </c>
      <c r="V1" s="68" t="s">
        <v>44</v>
      </c>
      <c r="W1" s="69" t="s">
        <v>45</v>
      </c>
      <c r="X1" s="178" t="s">
        <v>46</v>
      </c>
      <c r="Y1" s="68" t="s">
        <v>47</v>
      </c>
      <c r="Z1" s="179" t="s">
        <v>315</v>
      </c>
      <c r="AA1" s="180" t="s">
        <v>316</v>
      </c>
      <c r="AB1" s="68" t="s">
        <v>317</v>
      </c>
      <c r="AC1" s="68" t="s">
        <v>318</v>
      </c>
    </row>
    <row r="2" spans="1:29" ht="409.5" x14ac:dyDescent="0.25">
      <c r="A2" s="504" t="s">
        <v>319</v>
      </c>
      <c r="B2" s="504" t="s">
        <v>320</v>
      </c>
      <c r="C2" s="504" t="s">
        <v>321</v>
      </c>
      <c r="D2" s="504" t="s">
        <v>322</v>
      </c>
      <c r="E2" s="504" t="s">
        <v>323</v>
      </c>
      <c r="F2" s="504" t="s">
        <v>324</v>
      </c>
      <c r="G2" s="504" t="s">
        <v>325</v>
      </c>
      <c r="H2" s="504" t="s">
        <v>326</v>
      </c>
      <c r="I2" s="504" t="s">
        <v>327</v>
      </c>
      <c r="J2" s="504" t="s">
        <v>328</v>
      </c>
      <c r="K2" s="504" t="s">
        <v>329</v>
      </c>
      <c r="L2" s="504" t="s">
        <v>330</v>
      </c>
      <c r="M2" s="9">
        <v>1</v>
      </c>
      <c r="N2" s="181" t="s">
        <v>1011</v>
      </c>
      <c r="O2" s="664" t="s">
        <v>331</v>
      </c>
      <c r="P2" s="181" t="s">
        <v>1012</v>
      </c>
      <c r="Q2" s="182" t="s">
        <v>332</v>
      </c>
      <c r="R2" s="182" t="s">
        <v>86</v>
      </c>
      <c r="S2" s="182" t="s">
        <v>206</v>
      </c>
      <c r="T2" s="182" t="s">
        <v>143</v>
      </c>
      <c r="U2" s="181" t="s">
        <v>1013</v>
      </c>
      <c r="V2" s="181" t="s">
        <v>1014</v>
      </c>
      <c r="W2" s="664" t="s">
        <v>333</v>
      </c>
      <c r="X2" s="182" t="s">
        <v>60</v>
      </c>
      <c r="Y2" s="181" t="s">
        <v>334</v>
      </c>
      <c r="Z2" s="183"/>
      <c r="AA2" s="184" t="s">
        <v>335</v>
      </c>
      <c r="AB2" s="185">
        <f>1662/1662</f>
        <v>1</v>
      </c>
      <c r="AC2" s="186" t="s">
        <v>1015</v>
      </c>
    </row>
    <row r="3" spans="1:29" ht="369.75" x14ac:dyDescent="0.25">
      <c r="A3" s="614"/>
      <c r="B3" s="614"/>
      <c r="C3" s="614"/>
      <c r="D3" s="614"/>
      <c r="E3" s="614"/>
      <c r="F3" s="614"/>
      <c r="G3" s="614"/>
      <c r="H3" s="614"/>
      <c r="I3" s="614"/>
      <c r="J3" s="614"/>
      <c r="K3" s="614"/>
      <c r="L3" s="614"/>
      <c r="M3" s="9">
        <v>2</v>
      </c>
      <c r="N3" s="181" t="s">
        <v>336</v>
      </c>
      <c r="O3" s="664"/>
      <c r="P3" s="181" t="s">
        <v>1016</v>
      </c>
      <c r="Q3" s="182" t="s">
        <v>54</v>
      </c>
      <c r="R3" s="182" t="s">
        <v>86</v>
      </c>
      <c r="S3" s="182" t="s">
        <v>206</v>
      </c>
      <c r="T3" s="182" t="s">
        <v>143</v>
      </c>
      <c r="U3" s="187" t="s">
        <v>337</v>
      </c>
      <c r="V3" s="181" t="s">
        <v>338</v>
      </c>
      <c r="W3" s="664"/>
      <c r="X3" s="182" t="s">
        <v>60</v>
      </c>
      <c r="Y3" s="181" t="s">
        <v>1017</v>
      </c>
      <c r="Z3" s="183"/>
      <c r="AA3" s="184" t="s">
        <v>339</v>
      </c>
      <c r="AB3" s="120"/>
      <c r="AC3" s="9" t="s">
        <v>1018</v>
      </c>
    </row>
    <row r="4" spans="1:29" ht="318.75" x14ac:dyDescent="0.25">
      <c r="A4" s="614"/>
      <c r="B4" s="614"/>
      <c r="C4" s="614"/>
      <c r="D4" s="614"/>
      <c r="E4" s="614"/>
      <c r="F4" s="614"/>
      <c r="G4" s="614"/>
      <c r="H4" s="614"/>
      <c r="I4" s="614"/>
      <c r="J4" s="614"/>
      <c r="K4" s="614"/>
      <c r="L4" s="614"/>
      <c r="M4" s="9">
        <v>3</v>
      </c>
      <c r="N4" s="181" t="s">
        <v>340</v>
      </c>
      <c r="O4" s="664"/>
      <c r="P4" s="181" t="s">
        <v>341</v>
      </c>
      <c r="Q4" s="182" t="s">
        <v>54</v>
      </c>
      <c r="R4" s="182" t="s">
        <v>86</v>
      </c>
      <c r="S4" s="182" t="s">
        <v>206</v>
      </c>
      <c r="T4" s="182" t="s">
        <v>143</v>
      </c>
      <c r="U4" s="181" t="s">
        <v>342</v>
      </c>
      <c r="V4" s="181" t="s">
        <v>343</v>
      </c>
      <c r="W4" s="664"/>
      <c r="X4" s="182" t="s">
        <v>60</v>
      </c>
      <c r="Y4" s="181" t="s">
        <v>1019</v>
      </c>
      <c r="Z4" s="183"/>
      <c r="AA4" s="184" t="s">
        <v>344</v>
      </c>
      <c r="AB4" s="188">
        <f>25489/25862</f>
        <v>0.98557729487278634</v>
      </c>
      <c r="AC4" s="189" t="s">
        <v>345</v>
      </c>
    </row>
    <row r="5" spans="1:29" ht="345" x14ac:dyDescent="0.25">
      <c r="A5" s="614"/>
      <c r="B5" s="614"/>
      <c r="C5" s="614"/>
      <c r="D5" s="614"/>
      <c r="E5" s="614"/>
      <c r="F5" s="614"/>
      <c r="G5" s="614"/>
      <c r="H5" s="614"/>
      <c r="I5" s="614"/>
      <c r="J5" s="614"/>
      <c r="K5" s="614"/>
      <c r="L5" s="614"/>
      <c r="M5" s="9">
        <v>4</v>
      </c>
      <c r="N5" s="190" t="s">
        <v>346</v>
      </c>
      <c r="O5" s="448" t="s">
        <v>331</v>
      </c>
      <c r="P5" s="118" t="s">
        <v>347</v>
      </c>
      <c r="Q5" s="121" t="s">
        <v>54</v>
      </c>
      <c r="R5" s="121" t="s">
        <v>86</v>
      </c>
      <c r="S5" s="121" t="s">
        <v>206</v>
      </c>
      <c r="T5" s="121" t="s">
        <v>143</v>
      </c>
      <c r="U5" s="118" t="s">
        <v>1020</v>
      </c>
      <c r="V5" s="118" t="s">
        <v>348</v>
      </c>
      <c r="W5" s="645" t="s">
        <v>349</v>
      </c>
      <c r="X5" s="191" t="s">
        <v>350</v>
      </c>
      <c r="Y5" s="5" t="s">
        <v>351</v>
      </c>
      <c r="Z5" s="192">
        <v>1</v>
      </c>
      <c r="AA5" s="193" t="s">
        <v>1021</v>
      </c>
      <c r="AB5" s="185">
        <f>1047/1047</f>
        <v>1</v>
      </c>
      <c r="AC5" s="186" t="s">
        <v>1018</v>
      </c>
    </row>
    <row r="6" spans="1:29" ht="255" x14ac:dyDescent="0.25">
      <c r="A6" s="614"/>
      <c r="B6" s="614"/>
      <c r="C6" s="614"/>
      <c r="D6" s="614"/>
      <c r="E6" s="614"/>
      <c r="F6" s="614"/>
      <c r="G6" s="614"/>
      <c r="H6" s="614"/>
      <c r="I6" s="614"/>
      <c r="J6" s="614"/>
      <c r="K6" s="614"/>
      <c r="L6" s="614"/>
      <c r="M6" s="9">
        <v>5</v>
      </c>
      <c r="N6" s="190" t="s">
        <v>1022</v>
      </c>
      <c r="O6" s="448"/>
      <c r="P6" s="5" t="s">
        <v>1023</v>
      </c>
      <c r="Q6" s="121" t="s">
        <v>54</v>
      </c>
      <c r="R6" s="121" t="s">
        <v>86</v>
      </c>
      <c r="S6" s="121" t="s">
        <v>206</v>
      </c>
      <c r="T6" s="121" t="s">
        <v>143</v>
      </c>
      <c r="U6" s="5" t="s">
        <v>1024</v>
      </c>
      <c r="V6" s="5" t="s">
        <v>1025</v>
      </c>
      <c r="W6" s="645"/>
      <c r="X6" s="121" t="s">
        <v>87</v>
      </c>
      <c r="Y6" s="5" t="s">
        <v>1026</v>
      </c>
      <c r="Z6" s="120"/>
      <c r="AA6" s="194"/>
      <c r="AB6" s="185">
        <f>340/340</f>
        <v>1</v>
      </c>
      <c r="AC6" s="186" t="s">
        <v>352</v>
      </c>
    </row>
    <row r="7" spans="1:29" ht="120" x14ac:dyDescent="0.25">
      <c r="A7" s="614"/>
      <c r="B7" s="614"/>
      <c r="C7" s="614"/>
      <c r="D7" s="614"/>
      <c r="E7" s="614"/>
      <c r="F7" s="614"/>
      <c r="G7" s="614"/>
      <c r="H7" s="614"/>
      <c r="I7" s="614"/>
      <c r="J7" s="614"/>
      <c r="K7" s="614"/>
      <c r="L7" s="614"/>
      <c r="M7" s="648">
        <v>6</v>
      </c>
      <c r="N7" s="649" t="s">
        <v>1027</v>
      </c>
      <c r="O7" s="448"/>
      <c r="P7" s="5" t="s">
        <v>1028</v>
      </c>
      <c r="Q7" s="448" t="s">
        <v>54</v>
      </c>
      <c r="R7" s="448" t="s">
        <v>86</v>
      </c>
      <c r="S7" s="448" t="s">
        <v>206</v>
      </c>
      <c r="T7" s="448" t="s">
        <v>143</v>
      </c>
      <c r="U7" s="5" t="s">
        <v>1030</v>
      </c>
      <c r="V7" s="5" t="s">
        <v>1025</v>
      </c>
      <c r="W7" s="645"/>
      <c r="X7" s="121" t="s">
        <v>87</v>
      </c>
      <c r="Y7" s="391" t="s">
        <v>1034</v>
      </c>
      <c r="Z7" s="435"/>
      <c r="AA7" s="665"/>
      <c r="AB7" s="643">
        <f>1532/1532</f>
        <v>1</v>
      </c>
      <c r="AC7" s="644" t="s">
        <v>1018</v>
      </c>
    </row>
    <row r="8" spans="1:29" ht="135" x14ac:dyDescent="0.25">
      <c r="A8" s="614"/>
      <c r="B8" s="614"/>
      <c r="C8" s="614"/>
      <c r="D8" s="614"/>
      <c r="E8" s="614"/>
      <c r="F8" s="614"/>
      <c r="G8" s="614"/>
      <c r="H8" s="614"/>
      <c r="I8" s="614"/>
      <c r="J8" s="614"/>
      <c r="K8" s="614"/>
      <c r="L8" s="614"/>
      <c r="M8" s="648"/>
      <c r="N8" s="657"/>
      <c r="O8" s="448"/>
      <c r="P8" s="5" t="s">
        <v>1029</v>
      </c>
      <c r="Q8" s="448"/>
      <c r="R8" s="448"/>
      <c r="S8" s="448"/>
      <c r="T8" s="448"/>
      <c r="U8" s="5" t="s">
        <v>1031</v>
      </c>
      <c r="V8" s="5" t="s">
        <v>1032</v>
      </c>
      <c r="W8" s="645"/>
      <c r="X8" s="121" t="s">
        <v>353</v>
      </c>
      <c r="Y8" s="391"/>
      <c r="Z8" s="435"/>
      <c r="AA8" s="665"/>
      <c r="AB8" s="643"/>
      <c r="AC8" s="644"/>
    </row>
    <row r="9" spans="1:29" ht="180" x14ac:dyDescent="0.25">
      <c r="A9" s="614"/>
      <c r="B9" s="614"/>
      <c r="C9" s="614"/>
      <c r="D9" s="614"/>
      <c r="E9" s="614"/>
      <c r="F9" s="614"/>
      <c r="G9" s="614"/>
      <c r="H9" s="614"/>
      <c r="I9" s="614"/>
      <c r="J9" s="614"/>
      <c r="K9" s="614"/>
      <c r="L9" s="614"/>
      <c r="M9" s="648"/>
      <c r="N9" s="650"/>
      <c r="O9" s="448"/>
      <c r="P9" s="5" t="s">
        <v>347</v>
      </c>
      <c r="Q9" s="448"/>
      <c r="R9" s="448"/>
      <c r="S9" s="448"/>
      <c r="T9" s="448"/>
      <c r="U9" s="5" t="s">
        <v>1033</v>
      </c>
      <c r="V9" s="5" t="s">
        <v>1025</v>
      </c>
      <c r="W9" s="645"/>
      <c r="X9" s="121" t="s">
        <v>83</v>
      </c>
      <c r="Y9" s="391"/>
      <c r="Z9" s="435"/>
      <c r="AA9" s="665"/>
      <c r="AB9" s="643"/>
      <c r="AC9" s="644"/>
    </row>
    <row r="10" spans="1:29" ht="150" x14ac:dyDescent="0.25">
      <c r="A10" s="614"/>
      <c r="B10" s="614"/>
      <c r="C10" s="614"/>
      <c r="D10" s="614"/>
      <c r="E10" s="614"/>
      <c r="F10" s="614"/>
      <c r="G10" s="614"/>
      <c r="H10" s="614"/>
      <c r="I10" s="614"/>
      <c r="J10" s="614"/>
      <c r="K10" s="614"/>
      <c r="L10" s="614"/>
      <c r="M10" s="9">
        <v>7</v>
      </c>
      <c r="N10" s="6" t="s">
        <v>1035</v>
      </c>
      <c r="O10" s="121" t="s">
        <v>331</v>
      </c>
      <c r="P10" s="5" t="s">
        <v>354</v>
      </c>
      <c r="Q10" s="121" t="s">
        <v>355</v>
      </c>
      <c r="R10" s="121" t="s">
        <v>86</v>
      </c>
      <c r="S10" s="121" t="s">
        <v>206</v>
      </c>
      <c r="T10" s="121" t="s">
        <v>356</v>
      </c>
      <c r="U10" s="5" t="s">
        <v>1036</v>
      </c>
      <c r="V10" s="5" t="s">
        <v>357</v>
      </c>
      <c r="W10" s="195" t="s">
        <v>358</v>
      </c>
      <c r="X10" s="121" t="s">
        <v>15</v>
      </c>
      <c r="Y10" s="5" t="s">
        <v>1037</v>
      </c>
      <c r="Z10" s="196">
        <v>1</v>
      </c>
      <c r="AA10" s="197" t="s">
        <v>1038</v>
      </c>
      <c r="AB10" s="185">
        <f>24/24</f>
        <v>1</v>
      </c>
      <c r="AC10" s="186" t="s">
        <v>1018</v>
      </c>
    </row>
    <row r="11" spans="1:29" ht="135" x14ac:dyDescent="0.25">
      <c r="A11" s="614"/>
      <c r="B11" s="614"/>
      <c r="C11" s="614"/>
      <c r="D11" s="614"/>
      <c r="E11" s="614"/>
      <c r="F11" s="614"/>
      <c r="G11" s="614"/>
      <c r="H11" s="614"/>
      <c r="I11" s="614"/>
      <c r="J11" s="614"/>
      <c r="K11" s="614"/>
      <c r="L11" s="614"/>
      <c r="M11" s="648">
        <v>8</v>
      </c>
      <c r="N11" s="649" t="s">
        <v>1039</v>
      </c>
      <c r="O11" s="448" t="s">
        <v>331</v>
      </c>
      <c r="P11" s="5" t="s">
        <v>1040</v>
      </c>
      <c r="Q11" s="448" t="s">
        <v>54</v>
      </c>
      <c r="R11" s="448" t="s">
        <v>55</v>
      </c>
      <c r="S11" s="448" t="s">
        <v>79</v>
      </c>
      <c r="T11" s="448" t="s">
        <v>143</v>
      </c>
      <c r="U11" s="377" t="s">
        <v>359</v>
      </c>
      <c r="V11" s="377" t="s">
        <v>360</v>
      </c>
      <c r="W11" s="645" t="s">
        <v>361</v>
      </c>
      <c r="X11" s="504" t="s">
        <v>353</v>
      </c>
      <c r="Y11" s="377" t="s">
        <v>1042</v>
      </c>
      <c r="Z11" s="658">
        <v>1</v>
      </c>
      <c r="AA11" s="661" t="s">
        <v>1043</v>
      </c>
      <c r="AB11" s="643">
        <f>1/1</f>
        <v>1</v>
      </c>
      <c r="AC11" s="644" t="s">
        <v>1018</v>
      </c>
    </row>
    <row r="12" spans="1:29" x14ac:dyDescent="0.25">
      <c r="A12" s="614"/>
      <c r="B12" s="614"/>
      <c r="C12" s="614"/>
      <c r="D12" s="614"/>
      <c r="E12" s="614"/>
      <c r="F12" s="614"/>
      <c r="G12" s="614"/>
      <c r="H12" s="614"/>
      <c r="I12" s="614"/>
      <c r="J12" s="614"/>
      <c r="K12" s="614"/>
      <c r="L12" s="614"/>
      <c r="M12" s="648"/>
      <c r="N12" s="657"/>
      <c r="O12" s="448"/>
      <c r="P12" s="430" t="s">
        <v>1041</v>
      </c>
      <c r="Q12" s="448"/>
      <c r="R12" s="448"/>
      <c r="S12" s="448"/>
      <c r="T12" s="448"/>
      <c r="U12" s="378"/>
      <c r="V12" s="378"/>
      <c r="W12" s="645"/>
      <c r="X12" s="614"/>
      <c r="Y12" s="378"/>
      <c r="Z12" s="659"/>
      <c r="AA12" s="662"/>
      <c r="AB12" s="643"/>
      <c r="AC12" s="644"/>
    </row>
    <row r="13" spans="1:29" x14ac:dyDescent="0.25">
      <c r="A13" s="614"/>
      <c r="B13" s="614"/>
      <c r="C13" s="614"/>
      <c r="D13" s="614"/>
      <c r="E13" s="614"/>
      <c r="F13" s="614"/>
      <c r="G13" s="614"/>
      <c r="H13" s="614"/>
      <c r="I13" s="614"/>
      <c r="J13" s="614"/>
      <c r="K13" s="614"/>
      <c r="L13" s="614"/>
      <c r="M13" s="648"/>
      <c r="N13" s="657"/>
      <c r="O13" s="448"/>
      <c r="P13" s="434"/>
      <c r="Q13" s="448"/>
      <c r="R13" s="448"/>
      <c r="S13" s="448"/>
      <c r="T13" s="448"/>
      <c r="U13" s="379"/>
      <c r="V13" s="379"/>
      <c r="W13" s="645"/>
      <c r="X13" s="505"/>
      <c r="Y13" s="379"/>
      <c r="Z13" s="660"/>
      <c r="AA13" s="663"/>
      <c r="AB13" s="643"/>
      <c r="AC13" s="644"/>
    </row>
    <row r="14" spans="1:29" ht="270.75" x14ac:dyDescent="0.25">
      <c r="A14" s="614"/>
      <c r="B14" s="614"/>
      <c r="C14" s="614"/>
      <c r="D14" s="614"/>
      <c r="E14" s="614"/>
      <c r="F14" s="614"/>
      <c r="G14" s="614"/>
      <c r="H14" s="614"/>
      <c r="I14" s="614"/>
      <c r="J14" s="614"/>
      <c r="K14" s="614"/>
      <c r="L14" s="614"/>
      <c r="M14" s="648">
        <v>9</v>
      </c>
      <c r="N14" s="649" t="s">
        <v>362</v>
      </c>
      <c r="O14" s="448" t="s">
        <v>331</v>
      </c>
      <c r="P14" s="5" t="s">
        <v>363</v>
      </c>
      <c r="Q14" s="121" t="s">
        <v>54</v>
      </c>
      <c r="R14" s="121" t="s">
        <v>86</v>
      </c>
      <c r="S14" s="121" t="s">
        <v>55</v>
      </c>
      <c r="T14" s="121" t="s">
        <v>143</v>
      </c>
      <c r="U14" s="5" t="s">
        <v>364</v>
      </c>
      <c r="V14" s="5" t="s">
        <v>365</v>
      </c>
      <c r="W14" s="645" t="s">
        <v>366</v>
      </c>
      <c r="X14" s="121" t="s">
        <v>87</v>
      </c>
      <c r="Y14" s="391" t="s">
        <v>1045</v>
      </c>
      <c r="Z14" s="198">
        <v>1</v>
      </c>
      <c r="AA14" s="199" t="s">
        <v>367</v>
      </c>
      <c r="AB14" s="643">
        <f>13/13</f>
        <v>1</v>
      </c>
      <c r="AC14" s="644" t="s">
        <v>368</v>
      </c>
    </row>
    <row r="15" spans="1:29" ht="327.75" x14ac:dyDescent="0.25">
      <c r="A15" s="614"/>
      <c r="B15" s="614"/>
      <c r="C15" s="614"/>
      <c r="D15" s="614"/>
      <c r="E15" s="614"/>
      <c r="F15" s="614"/>
      <c r="G15" s="614"/>
      <c r="H15" s="614"/>
      <c r="I15" s="614"/>
      <c r="J15" s="614"/>
      <c r="K15" s="614"/>
      <c r="L15" s="614"/>
      <c r="M15" s="648"/>
      <c r="N15" s="650"/>
      <c r="O15" s="448"/>
      <c r="P15" s="5" t="s">
        <v>1044</v>
      </c>
      <c r="Q15" s="121" t="s">
        <v>54</v>
      </c>
      <c r="R15" s="121" t="s">
        <v>86</v>
      </c>
      <c r="S15" s="121" t="s">
        <v>369</v>
      </c>
      <c r="T15" s="121" t="s">
        <v>143</v>
      </c>
      <c r="U15" s="5" t="s">
        <v>370</v>
      </c>
      <c r="V15" s="5" t="s">
        <v>371</v>
      </c>
      <c r="W15" s="645"/>
      <c r="X15" s="121" t="s">
        <v>28</v>
      </c>
      <c r="Y15" s="391"/>
      <c r="Z15" s="200">
        <v>1</v>
      </c>
      <c r="AA15" s="199" t="s">
        <v>372</v>
      </c>
      <c r="AB15" s="643"/>
      <c r="AC15" s="644"/>
    </row>
    <row r="16" spans="1:29" ht="255" x14ac:dyDescent="0.25">
      <c r="A16" s="614"/>
      <c r="B16" s="614"/>
      <c r="C16" s="614"/>
      <c r="D16" s="614"/>
      <c r="E16" s="614"/>
      <c r="F16" s="614"/>
      <c r="G16" s="614"/>
      <c r="H16" s="614"/>
      <c r="I16" s="614"/>
      <c r="J16" s="614"/>
      <c r="K16" s="614"/>
      <c r="L16" s="614"/>
      <c r="M16" s="648">
        <v>10</v>
      </c>
      <c r="N16" s="649" t="s">
        <v>1046</v>
      </c>
      <c r="O16" s="448" t="s">
        <v>331</v>
      </c>
      <c r="P16" s="5" t="s">
        <v>1047</v>
      </c>
      <c r="Q16" s="121" t="s">
        <v>54</v>
      </c>
      <c r="R16" s="121" t="s">
        <v>65</v>
      </c>
      <c r="S16" s="121" t="s">
        <v>206</v>
      </c>
      <c r="T16" s="121" t="s">
        <v>143</v>
      </c>
      <c r="U16" s="5" t="s">
        <v>1048</v>
      </c>
      <c r="V16" s="5" t="s">
        <v>373</v>
      </c>
      <c r="W16" s="645" t="s">
        <v>374</v>
      </c>
      <c r="X16" s="121" t="s">
        <v>22</v>
      </c>
      <c r="Y16" s="5" t="s">
        <v>1049</v>
      </c>
      <c r="Z16" s="200">
        <v>0.98</v>
      </c>
      <c r="AA16" s="197" t="s">
        <v>375</v>
      </c>
      <c r="AB16" s="643">
        <f>13/13</f>
        <v>1</v>
      </c>
      <c r="AC16" s="644" t="s">
        <v>376</v>
      </c>
    </row>
    <row r="17" spans="1:29" ht="285" x14ac:dyDescent="0.25">
      <c r="A17" s="614"/>
      <c r="B17" s="614"/>
      <c r="C17" s="614"/>
      <c r="D17" s="614"/>
      <c r="E17" s="614"/>
      <c r="F17" s="614"/>
      <c r="G17" s="614"/>
      <c r="H17" s="614"/>
      <c r="I17" s="614"/>
      <c r="J17" s="614"/>
      <c r="K17" s="614"/>
      <c r="L17" s="614"/>
      <c r="M17" s="648"/>
      <c r="N17" s="650"/>
      <c r="O17" s="448"/>
      <c r="P17" s="5" t="s">
        <v>1050</v>
      </c>
      <c r="Q17" s="121" t="s">
        <v>54</v>
      </c>
      <c r="R17" s="121" t="s">
        <v>65</v>
      </c>
      <c r="S17" s="121" t="s">
        <v>206</v>
      </c>
      <c r="T17" s="121" t="s">
        <v>143</v>
      </c>
      <c r="U17" s="5" t="s">
        <v>1051</v>
      </c>
      <c r="V17" s="5" t="s">
        <v>373</v>
      </c>
      <c r="W17" s="645"/>
      <c r="X17" s="121" t="s">
        <v>22</v>
      </c>
      <c r="Y17" s="5" t="s">
        <v>1052</v>
      </c>
      <c r="Z17" s="200">
        <v>0.8</v>
      </c>
      <c r="AA17" s="197" t="s">
        <v>377</v>
      </c>
      <c r="AB17" s="643"/>
      <c r="AC17" s="644"/>
    </row>
    <row r="18" spans="1:29" ht="405" x14ac:dyDescent="0.25">
      <c r="A18" s="614"/>
      <c r="B18" s="614"/>
      <c r="C18" s="614"/>
      <c r="D18" s="614"/>
      <c r="E18" s="614"/>
      <c r="F18" s="614"/>
      <c r="G18" s="614"/>
      <c r="H18" s="614"/>
      <c r="I18" s="614"/>
      <c r="J18" s="614"/>
      <c r="K18" s="614"/>
      <c r="L18" s="614"/>
      <c r="M18" s="9">
        <v>11</v>
      </c>
      <c r="N18" s="190" t="s">
        <v>378</v>
      </c>
      <c r="O18" s="121" t="s">
        <v>331</v>
      </c>
      <c r="P18" s="201" t="s">
        <v>1053</v>
      </c>
      <c r="Q18" s="121" t="s">
        <v>355</v>
      </c>
      <c r="R18" s="121" t="s">
        <v>65</v>
      </c>
      <c r="S18" s="121" t="s">
        <v>206</v>
      </c>
      <c r="T18" s="121" t="s">
        <v>143</v>
      </c>
      <c r="U18" s="5" t="s">
        <v>379</v>
      </c>
      <c r="V18" s="5" t="s">
        <v>1054</v>
      </c>
      <c r="W18" s="195" t="s">
        <v>380</v>
      </c>
      <c r="X18" s="202" t="s">
        <v>381</v>
      </c>
      <c r="Y18" s="5" t="s">
        <v>1055</v>
      </c>
      <c r="Z18" s="203">
        <v>1</v>
      </c>
      <c r="AA18" s="193" t="s">
        <v>1056</v>
      </c>
      <c r="AB18" s="185">
        <f>175/175</f>
        <v>1</v>
      </c>
      <c r="AC18" s="186" t="s">
        <v>1057</v>
      </c>
    </row>
    <row r="19" spans="1:29" ht="135" x14ac:dyDescent="0.25">
      <c r="A19" s="614"/>
      <c r="B19" s="614"/>
      <c r="C19" s="614"/>
      <c r="D19" s="614"/>
      <c r="E19" s="614"/>
      <c r="F19" s="614"/>
      <c r="G19" s="614"/>
      <c r="H19" s="614"/>
      <c r="I19" s="614"/>
      <c r="J19" s="614"/>
      <c r="K19" s="614"/>
      <c r="L19" s="614"/>
      <c r="M19" s="648">
        <v>13</v>
      </c>
      <c r="N19" s="430" t="s">
        <v>382</v>
      </c>
      <c r="O19" s="448" t="s">
        <v>331</v>
      </c>
      <c r="P19" s="5" t="s">
        <v>1058</v>
      </c>
      <c r="Q19" s="651" t="s">
        <v>191</v>
      </c>
      <c r="R19" s="651" t="s">
        <v>182</v>
      </c>
      <c r="S19" s="651" t="s">
        <v>383</v>
      </c>
      <c r="T19" s="651" t="s">
        <v>143</v>
      </c>
      <c r="U19" s="5" t="s">
        <v>1061</v>
      </c>
      <c r="V19" s="5" t="s">
        <v>384</v>
      </c>
      <c r="W19" s="654" t="s">
        <v>385</v>
      </c>
      <c r="X19" s="121" t="s">
        <v>22</v>
      </c>
      <c r="Y19" s="377" t="s">
        <v>1066</v>
      </c>
      <c r="Z19" s="200">
        <v>0.64300000000000002</v>
      </c>
      <c r="AA19" s="204" t="s">
        <v>1069</v>
      </c>
      <c r="AB19" s="643">
        <f>52/60</f>
        <v>0.8666666666666667</v>
      </c>
      <c r="AC19" s="644" t="s">
        <v>1067</v>
      </c>
    </row>
    <row r="20" spans="1:29" ht="135" x14ac:dyDescent="0.25">
      <c r="A20" s="614"/>
      <c r="B20" s="614"/>
      <c r="C20" s="614"/>
      <c r="D20" s="614"/>
      <c r="E20" s="614"/>
      <c r="F20" s="614"/>
      <c r="G20" s="614"/>
      <c r="H20" s="614"/>
      <c r="I20" s="614"/>
      <c r="J20" s="614"/>
      <c r="K20" s="614"/>
      <c r="L20" s="614"/>
      <c r="M20" s="648"/>
      <c r="N20" s="431"/>
      <c r="O20" s="448"/>
      <c r="P20" s="5" t="s">
        <v>1059</v>
      </c>
      <c r="Q20" s="652"/>
      <c r="R20" s="652"/>
      <c r="S20" s="652"/>
      <c r="T20" s="652"/>
      <c r="U20" s="5" t="s">
        <v>1062</v>
      </c>
      <c r="V20" s="5" t="s">
        <v>1065</v>
      </c>
      <c r="W20" s="655"/>
      <c r="X20" s="121" t="s">
        <v>22</v>
      </c>
      <c r="Y20" s="378"/>
      <c r="Z20" s="200">
        <v>0.32500000000000001</v>
      </c>
      <c r="AA20" s="197" t="s">
        <v>1068</v>
      </c>
      <c r="AB20" s="643"/>
      <c r="AC20" s="644"/>
    </row>
    <row r="21" spans="1:29" ht="135" x14ac:dyDescent="0.25">
      <c r="A21" s="614"/>
      <c r="B21" s="614"/>
      <c r="C21" s="614"/>
      <c r="D21" s="614"/>
      <c r="E21" s="614"/>
      <c r="F21" s="614"/>
      <c r="G21" s="614"/>
      <c r="H21" s="614"/>
      <c r="I21" s="614"/>
      <c r="J21" s="614"/>
      <c r="K21" s="614"/>
      <c r="L21" s="614"/>
      <c r="M21" s="648"/>
      <c r="N21" s="434"/>
      <c r="O21" s="448"/>
      <c r="P21" s="5" t="s">
        <v>1060</v>
      </c>
      <c r="Q21" s="653"/>
      <c r="R21" s="653"/>
      <c r="S21" s="653"/>
      <c r="T21" s="653"/>
      <c r="U21" s="5" t="s">
        <v>1063</v>
      </c>
      <c r="V21" s="5" t="s">
        <v>1064</v>
      </c>
      <c r="W21" s="656"/>
      <c r="X21" s="121" t="s">
        <v>22</v>
      </c>
      <c r="Y21" s="379"/>
      <c r="Z21" s="200">
        <v>1</v>
      </c>
      <c r="AA21" s="204" t="s">
        <v>386</v>
      </c>
      <c r="AB21" s="643"/>
      <c r="AC21" s="644"/>
    </row>
    <row r="22" spans="1:29" ht="300" x14ac:dyDescent="0.25">
      <c r="A22" s="614"/>
      <c r="B22" s="614"/>
      <c r="C22" s="614"/>
      <c r="D22" s="614"/>
      <c r="E22" s="614"/>
      <c r="F22" s="614"/>
      <c r="G22" s="614"/>
      <c r="H22" s="614"/>
      <c r="I22" s="614"/>
      <c r="J22" s="614"/>
      <c r="K22" s="614"/>
      <c r="L22" s="614"/>
      <c r="M22" s="9">
        <v>14</v>
      </c>
      <c r="N22" s="6" t="s">
        <v>1070</v>
      </c>
      <c r="O22" s="121" t="s">
        <v>331</v>
      </c>
      <c r="P22" s="5" t="s">
        <v>1071</v>
      </c>
      <c r="Q22" s="121" t="s">
        <v>387</v>
      </c>
      <c r="R22" s="121" t="s">
        <v>86</v>
      </c>
      <c r="S22" s="121" t="s">
        <v>206</v>
      </c>
      <c r="T22" s="121" t="s">
        <v>143</v>
      </c>
      <c r="U22" s="5" t="s">
        <v>1072</v>
      </c>
      <c r="V22" s="5" t="s">
        <v>388</v>
      </c>
      <c r="W22" s="195" t="s">
        <v>389</v>
      </c>
      <c r="X22" s="121" t="s">
        <v>390</v>
      </c>
      <c r="Y22" s="5" t="s">
        <v>1073</v>
      </c>
      <c r="Z22" s="205">
        <v>0.4</v>
      </c>
      <c r="AA22" s="206" t="s">
        <v>1074</v>
      </c>
      <c r="AB22" s="33">
        <f>25/25</f>
        <v>1</v>
      </c>
      <c r="AC22" s="207" t="s">
        <v>391</v>
      </c>
    </row>
    <row r="23" spans="1:29" ht="255" x14ac:dyDescent="0.25">
      <c r="A23" s="614"/>
      <c r="B23" s="614"/>
      <c r="C23" s="614"/>
      <c r="D23" s="614"/>
      <c r="E23" s="614"/>
      <c r="F23" s="614"/>
      <c r="G23" s="614"/>
      <c r="H23" s="614"/>
      <c r="I23" s="614"/>
      <c r="J23" s="614"/>
      <c r="K23" s="614"/>
      <c r="L23" s="614"/>
      <c r="M23" s="648">
        <v>15</v>
      </c>
      <c r="N23" s="649" t="s">
        <v>392</v>
      </c>
      <c r="O23" s="448" t="s">
        <v>331</v>
      </c>
      <c r="P23" s="5" t="s">
        <v>1075</v>
      </c>
      <c r="Q23" s="448" t="s">
        <v>54</v>
      </c>
      <c r="R23" s="448" t="s">
        <v>55</v>
      </c>
      <c r="S23" s="448" t="s">
        <v>79</v>
      </c>
      <c r="T23" s="448" t="s">
        <v>143</v>
      </c>
      <c r="U23" s="5" t="s">
        <v>1076</v>
      </c>
      <c r="V23" s="5" t="s">
        <v>1077</v>
      </c>
      <c r="W23" s="645" t="s">
        <v>393</v>
      </c>
      <c r="X23" s="121" t="s">
        <v>381</v>
      </c>
      <c r="Y23" s="391" t="s">
        <v>1078</v>
      </c>
      <c r="Z23" s="192">
        <v>1</v>
      </c>
      <c r="AA23" s="208" t="s">
        <v>394</v>
      </c>
      <c r="AB23" s="643">
        <f>(822-71)/822</f>
        <v>0.91362530413625309</v>
      </c>
      <c r="AC23" s="644" t="s">
        <v>395</v>
      </c>
    </row>
    <row r="24" spans="1:29" ht="270" x14ac:dyDescent="0.25">
      <c r="A24" s="614"/>
      <c r="B24" s="614"/>
      <c r="C24" s="614"/>
      <c r="D24" s="614"/>
      <c r="E24" s="614"/>
      <c r="F24" s="614"/>
      <c r="G24" s="614"/>
      <c r="H24" s="614"/>
      <c r="I24" s="614"/>
      <c r="J24" s="614"/>
      <c r="K24" s="614"/>
      <c r="L24" s="614"/>
      <c r="M24" s="648"/>
      <c r="N24" s="657"/>
      <c r="O24" s="448"/>
      <c r="P24" s="119" t="s">
        <v>1079</v>
      </c>
      <c r="Q24" s="448"/>
      <c r="R24" s="448"/>
      <c r="S24" s="448"/>
      <c r="T24" s="448"/>
      <c r="U24" s="119" t="s">
        <v>1080</v>
      </c>
      <c r="V24" s="119" t="s">
        <v>1081</v>
      </c>
      <c r="W24" s="645"/>
      <c r="X24" s="191" t="s">
        <v>396</v>
      </c>
      <c r="Y24" s="391"/>
      <c r="Z24" s="192">
        <v>1</v>
      </c>
      <c r="AA24" s="208" t="s">
        <v>1082</v>
      </c>
      <c r="AB24" s="643"/>
      <c r="AC24" s="644"/>
    </row>
    <row r="25" spans="1:29" ht="195" x14ac:dyDescent="0.25">
      <c r="A25" s="614"/>
      <c r="B25" s="614"/>
      <c r="C25" s="614"/>
      <c r="D25" s="614"/>
      <c r="E25" s="614"/>
      <c r="F25" s="614"/>
      <c r="G25" s="614"/>
      <c r="H25" s="614"/>
      <c r="I25" s="614"/>
      <c r="J25" s="614"/>
      <c r="K25" s="614"/>
      <c r="L25" s="614"/>
      <c r="M25" s="648">
        <v>16</v>
      </c>
      <c r="N25" s="649" t="s">
        <v>397</v>
      </c>
      <c r="O25" s="448" t="s">
        <v>331</v>
      </c>
      <c r="P25" s="5" t="s">
        <v>1083</v>
      </c>
      <c r="Q25" s="448" t="s">
        <v>54</v>
      </c>
      <c r="R25" s="448" t="s">
        <v>86</v>
      </c>
      <c r="S25" s="448" t="s">
        <v>55</v>
      </c>
      <c r="T25" s="448" t="s">
        <v>143</v>
      </c>
      <c r="U25" s="5" t="s">
        <v>398</v>
      </c>
      <c r="V25" s="5" t="s">
        <v>1084</v>
      </c>
      <c r="W25" s="645" t="s">
        <v>399</v>
      </c>
      <c r="X25" s="121" t="s">
        <v>87</v>
      </c>
      <c r="Y25" s="5" t="s">
        <v>1085</v>
      </c>
      <c r="Z25" s="196">
        <v>0</v>
      </c>
      <c r="AA25" s="197" t="s">
        <v>400</v>
      </c>
      <c r="AB25" s="646">
        <f>(1627-51)/1627</f>
        <v>0.96865396435156725</v>
      </c>
      <c r="AC25" s="647" t="s">
        <v>401</v>
      </c>
    </row>
    <row r="26" spans="1:29" ht="409.5" x14ac:dyDescent="0.25">
      <c r="A26" s="614"/>
      <c r="B26" s="614"/>
      <c r="C26" s="614"/>
      <c r="D26" s="614"/>
      <c r="E26" s="614"/>
      <c r="F26" s="614"/>
      <c r="G26" s="614"/>
      <c r="H26" s="614"/>
      <c r="I26" s="614"/>
      <c r="J26" s="614"/>
      <c r="K26" s="614"/>
      <c r="L26" s="614"/>
      <c r="M26" s="648"/>
      <c r="N26" s="650"/>
      <c r="O26" s="448"/>
      <c r="P26" s="5" t="s">
        <v>402</v>
      </c>
      <c r="Q26" s="448"/>
      <c r="R26" s="448"/>
      <c r="S26" s="448"/>
      <c r="T26" s="448"/>
      <c r="U26" s="5" t="s">
        <v>1086</v>
      </c>
      <c r="V26" s="5" t="s">
        <v>1087</v>
      </c>
      <c r="W26" s="645"/>
      <c r="X26" s="121" t="s">
        <v>403</v>
      </c>
      <c r="Y26" s="5" t="s">
        <v>1088</v>
      </c>
      <c r="Z26" s="196">
        <v>1</v>
      </c>
      <c r="AA26" s="197" t="s">
        <v>404</v>
      </c>
      <c r="AB26" s="646"/>
      <c r="AC26" s="647"/>
    </row>
    <row r="27" spans="1:29" ht="409.5" x14ac:dyDescent="0.25">
      <c r="A27" s="614"/>
      <c r="B27" s="614"/>
      <c r="C27" s="614"/>
      <c r="D27" s="614"/>
      <c r="E27" s="614"/>
      <c r="F27" s="614"/>
      <c r="G27" s="614"/>
      <c r="H27" s="614"/>
      <c r="I27" s="614"/>
      <c r="J27" s="614"/>
      <c r="K27" s="614"/>
      <c r="L27" s="614"/>
      <c r="M27" s="648">
        <v>17</v>
      </c>
      <c r="N27" s="430" t="s">
        <v>1094</v>
      </c>
      <c r="O27" s="448" t="s">
        <v>331</v>
      </c>
      <c r="P27" s="143" t="s">
        <v>1089</v>
      </c>
      <c r="Q27" s="642" t="s">
        <v>181</v>
      </c>
      <c r="R27" s="642" t="s">
        <v>86</v>
      </c>
      <c r="S27" s="642" t="s">
        <v>206</v>
      </c>
      <c r="T27" s="642" t="s">
        <v>143</v>
      </c>
      <c r="U27" s="209" t="s">
        <v>1090</v>
      </c>
      <c r="V27" s="104" t="s">
        <v>1091</v>
      </c>
      <c r="W27" s="504" t="s">
        <v>405</v>
      </c>
      <c r="X27" s="121" t="s">
        <v>22</v>
      </c>
      <c r="Y27" s="104" t="s">
        <v>1092</v>
      </c>
      <c r="Z27" s="210">
        <v>1</v>
      </c>
      <c r="AA27" s="208" t="s">
        <v>1093</v>
      </c>
      <c r="AB27" s="643">
        <f>161/161</f>
        <v>1</v>
      </c>
      <c r="AC27" s="644" t="s">
        <v>406</v>
      </c>
    </row>
    <row r="28" spans="1:29" ht="360" x14ac:dyDescent="0.25">
      <c r="A28" s="614"/>
      <c r="B28" s="614"/>
      <c r="C28" s="614"/>
      <c r="D28" s="614"/>
      <c r="E28" s="614"/>
      <c r="F28" s="614"/>
      <c r="G28" s="614"/>
      <c r="H28" s="614"/>
      <c r="I28" s="614"/>
      <c r="J28" s="614"/>
      <c r="K28" s="614"/>
      <c r="L28" s="614"/>
      <c r="M28" s="648"/>
      <c r="N28" s="431"/>
      <c r="O28" s="448"/>
      <c r="P28" s="143" t="s">
        <v>1095</v>
      </c>
      <c r="Q28" s="642"/>
      <c r="R28" s="642"/>
      <c r="S28" s="642"/>
      <c r="T28" s="642"/>
      <c r="U28" s="209" t="s">
        <v>407</v>
      </c>
      <c r="V28" s="209" t="s">
        <v>1096</v>
      </c>
      <c r="W28" s="614"/>
      <c r="X28" s="121" t="s">
        <v>408</v>
      </c>
      <c r="Y28" s="209" t="s">
        <v>1097</v>
      </c>
      <c r="Z28" s="210">
        <v>0.4</v>
      </c>
      <c r="AA28" s="208" t="s">
        <v>1098</v>
      </c>
      <c r="AB28" s="643"/>
      <c r="AC28" s="644"/>
    </row>
    <row r="29" spans="1:29" ht="300" x14ac:dyDescent="0.25">
      <c r="A29" s="614"/>
      <c r="B29" s="614"/>
      <c r="C29" s="614"/>
      <c r="D29" s="614"/>
      <c r="E29" s="614"/>
      <c r="F29" s="614"/>
      <c r="G29" s="614"/>
      <c r="H29" s="614"/>
      <c r="I29" s="614"/>
      <c r="J29" s="614"/>
      <c r="K29" s="614"/>
      <c r="L29" s="614"/>
      <c r="M29" s="648"/>
      <c r="N29" s="431"/>
      <c r="O29" s="448"/>
      <c r="P29" s="209" t="s">
        <v>1099</v>
      </c>
      <c r="Q29" s="642"/>
      <c r="R29" s="642"/>
      <c r="S29" s="642"/>
      <c r="T29" s="642"/>
      <c r="U29" s="209" t="s">
        <v>1100</v>
      </c>
      <c r="V29" s="104" t="s">
        <v>1101</v>
      </c>
      <c r="W29" s="614"/>
      <c r="X29" s="121" t="s">
        <v>22</v>
      </c>
      <c r="Y29" s="104" t="s">
        <v>1102</v>
      </c>
      <c r="Z29" s="210">
        <v>1</v>
      </c>
      <c r="AA29" s="208" t="s">
        <v>1103</v>
      </c>
      <c r="AB29" s="643"/>
      <c r="AC29" s="644"/>
    </row>
    <row r="30" spans="1:29" ht="409.5" x14ac:dyDescent="0.25">
      <c r="A30" s="614"/>
      <c r="B30" s="614"/>
      <c r="C30" s="614"/>
      <c r="D30" s="614"/>
      <c r="E30" s="614"/>
      <c r="F30" s="614"/>
      <c r="G30" s="614"/>
      <c r="H30" s="614"/>
      <c r="I30" s="614"/>
      <c r="J30" s="614"/>
      <c r="K30" s="614"/>
      <c r="L30" s="614"/>
      <c r="M30" s="9">
        <v>18</v>
      </c>
      <c r="N30" s="6" t="s">
        <v>409</v>
      </c>
      <c r="O30" s="448" t="s">
        <v>331</v>
      </c>
      <c r="P30" s="143" t="s">
        <v>410</v>
      </c>
      <c r="Q30" s="121" t="s">
        <v>54</v>
      </c>
      <c r="R30" s="121" t="s">
        <v>86</v>
      </c>
      <c r="S30" s="121" t="s">
        <v>411</v>
      </c>
      <c r="T30" s="121" t="s">
        <v>143</v>
      </c>
      <c r="U30" s="5" t="s">
        <v>412</v>
      </c>
      <c r="V30" s="5" t="s">
        <v>413</v>
      </c>
      <c r="W30" s="645" t="s">
        <v>414</v>
      </c>
      <c r="X30" s="121" t="s">
        <v>415</v>
      </c>
      <c r="Y30" s="5" t="s">
        <v>1104</v>
      </c>
      <c r="Z30" s="196">
        <v>0.15</v>
      </c>
      <c r="AA30" s="197" t="s">
        <v>416</v>
      </c>
      <c r="AB30" s="185">
        <f>175/175</f>
        <v>1</v>
      </c>
      <c r="AC30" s="186" t="s">
        <v>417</v>
      </c>
    </row>
    <row r="31" spans="1:29" ht="255" x14ac:dyDescent="0.25">
      <c r="A31" s="505"/>
      <c r="B31" s="505"/>
      <c r="C31" s="505"/>
      <c r="D31" s="505"/>
      <c r="E31" s="505"/>
      <c r="F31" s="505"/>
      <c r="G31" s="505"/>
      <c r="H31" s="505"/>
      <c r="I31" s="505"/>
      <c r="J31" s="505"/>
      <c r="K31" s="505"/>
      <c r="L31" s="505"/>
      <c r="M31" s="9">
        <v>19</v>
      </c>
      <c r="N31" s="6" t="s">
        <v>418</v>
      </c>
      <c r="O31" s="448"/>
      <c r="P31" s="143" t="s">
        <v>815</v>
      </c>
      <c r="Q31" s="121" t="s">
        <v>181</v>
      </c>
      <c r="R31" s="121" t="s">
        <v>86</v>
      </c>
      <c r="S31" s="121" t="s">
        <v>411</v>
      </c>
      <c r="T31" s="121" t="s">
        <v>143</v>
      </c>
      <c r="U31" s="5" t="s">
        <v>419</v>
      </c>
      <c r="V31" s="5" t="s">
        <v>420</v>
      </c>
      <c r="W31" s="645"/>
      <c r="X31" s="121" t="s">
        <v>22</v>
      </c>
      <c r="Y31" s="5" t="s">
        <v>1105</v>
      </c>
      <c r="Z31" s="196">
        <v>0</v>
      </c>
      <c r="AA31" s="197" t="s">
        <v>421</v>
      </c>
      <c r="AB31" s="185">
        <f>175/175</f>
        <v>1</v>
      </c>
      <c r="AC31" s="186" t="s">
        <v>422</v>
      </c>
    </row>
  </sheetData>
  <mergeCells count="102">
    <mergeCell ref="A1:L1"/>
    <mergeCell ref="A2:A31"/>
    <mergeCell ref="B2:B31"/>
    <mergeCell ref="C2:C31"/>
    <mergeCell ref="D2:D31"/>
    <mergeCell ref="E2:E31"/>
    <mergeCell ref="F2:F31"/>
    <mergeCell ref="G2:G31"/>
    <mergeCell ref="H2:H31"/>
    <mergeCell ref="I2:I31"/>
    <mergeCell ref="J2:J31"/>
    <mergeCell ref="K2:K31"/>
    <mergeCell ref="L2:L31"/>
    <mergeCell ref="O2:O4"/>
    <mergeCell ref="W2:W4"/>
    <mergeCell ref="O5:O9"/>
    <mergeCell ref="W5:W9"/>
    <mergeCell ref="M7:M9"/>
    <mergeCell ref="N7:N9"/>
    <mergeCell ref="Q7:Q9"/>
    <mergeCell ref="AB7:AB9"/>
    <mergeCell ref="AC7:AC9"/>
    <mergeCell ref="Y7:Y9"/>
    <mergeCell ref="Z7:Z9"/>
    <mergeCell ref="AA7:AA9"/>
    <mergeCell ref="O11:O13"/>
    <mergeCell ref="Q11:Q13"/>
    <mergeCell ref="R11:R13"/>
    <mergeCell ref="S11:S13"/>
    <mergeCell ref="T11:T13"/>
    <mergeCell ref="U11:U13"/>
    <mergeCell ref="R7:R9"/>
    <mergeCell ref="S7:S9"/>
    <mergeCell ref="T7:T9"/>
    <mergeCell ref="M16:M17"/>
    <mergeCell ref="N16:N17"/>
    <mergeCell ref="O16:O17"/>
    <mergeCell ref="W16:W17"/>
    <mergeCell ref="AB16:AB17"/>
    <mergeCell ref="AC16:AC17"/>
    <mergeCell ref="AB11:AB13"/>
    <mergeCell ref="AC11:AC13"/>
    <mergeCell ref="P12:P13"/>
    <mergeCell ref="M14:M15"/>
    <mergeCell ref="N14:N15"/>
    <mergeCell ref="O14:O15"/>
    <mergeCell ref="W14:W15"/>
    <mergeCell ref="Y14:Y15"/>
    <mergeCell ref="AB14:AB15"/>
    <mergeCell ref="AC14:AC15"/>
    <mergeCell ref="V11:V13"/>
    <mergeCell ref="W11:W13"/>
    <mergeCell ref="X11:X13"/>
    <mergeCell ref="Y11:Y13"/>
    <mergeCell ref="Z11:Z13"/>
    <mergeCell ref="AA11:AA13"/>
    <mergeCell ref="M11:M13"/>
    <mergeCell ref="N11:N13"/>
    <mergeCell ref="M23:M24"/>
    <mergeCell ref="N23:N24"/>
    <mergeCell ref="O23:O24"/>
    <mergeCell ref="Q23:Q24"/>
    <mergeCell ref="R23:R24"/>
    <mergeCell ref="M19:M21"/>
    <mergeCell ref="N19:N21"/>
    <mergeCell ref="O19:O21"/>
    <mergeCell ref="Q19:Q21"/>
    <mergeCell ref="R19:R21"/>
    <mergeCell ref="S23:S24"/>
    <mergeCell ref="T23:T24"/>
    <mergeCell ref="W23:W24"/>
    <mergeCell ref="Y23:Y24"/>
    <mergeCell ref="AB23:AB24"/>
    <mergeCell ref="AC23:AC24"/>
    <mergeCell ref="T19:T21"/>
    <mergeCell ref="W19:W21"/>
    <mergeCell ref="Y19:Y21"/>
    <mergeCell ref="AB19:AB21"/>
    <mergeCell ref="AC19:AC21"/>
    <mergeCell ref="S19:S21"/>
    <mergeCell ref="M27:M29"/>
    <mergeCell ref="N27:N29"/>
    <mergeCell ref="O27:O29"/>
    <mergeCell ref="Q27:Q29"/>
    <mergeCell ref="R27:R29"/>
    <mergeCell ref="S27:S29"/>
    <mergeCell ref="M25:M26"/>
    <mergeCell ref="N25:N26"/>
    <mergeCell ref="O25:O26"/>
    <mergeCell ref="Q25:Q26"/>
    <mergeCell ref="R25:R26"/>
    <mergeCell ref="S25:S26"/>
    <mergeCell ref="T27:T29"/>
    <mergeCell ref="W27:W29"/>
    <mergeCell ref="AB27:AB29"/>
    <mergeCell ref="AC27:AC29"/>
    <mergeCell ref="O30:O31"/>
    <mergeCell ref="W30:W31"/>
    <mergeCell ref="T25:T26"/>
    <mergeCell ref="W25:W26"/>
    <mergeCell ref="AB25:AB26"/>
    <mergeCell ref="AC25:AC2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T7"/>
  <sheetViews>
    <sheetView zoomScale="90" zoomScaleNormal="90" workbookViewId="0">
      <selection activeCell="R7" sqref="R7"/>
    </sheetView>
  </sheetViews>
  <sheetFormatPr baseColWidth="10" defaultRowHeight="15" x14ac:dyDescent="0.25"/>
  <cols>
    <col min="7" max="7" width="9.5703125" customWidth="1"/>
    <col min="8" max="12" width="11.42578125" hidden="1" customWidth="1"/>
    <col min="14" max="14" width="16" customWidth="1"/>
  </cols>
  <sheetData>
    <row r="1" spans="1:72" ht="15.75" x14ac:dyDescent="0.25">
      <c r="A1" s="669" t="s">
        <v>423</v>
      </c>
      <c r="B1" s="670"/>
      <c r="C1" s="670"/>
      <c r="D1" s="670"/>
      <c r="E1" s="670"/>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I1" s="670"/>
      <c r="AJ1" s="670"/>
      <c r="AK1" s="670"/>
      <c r="AL1" s="670"/>
      <c r="AM1" s="670"/>
      <c r="AN1" s="670"/>
      <c r="AO1" s="670"/>
      <c r="AP1" s="670"/>
      <c r="AQ1" s="670"/>
      <c r="AR1" s="670"/>
      <c r="AS1" s="670"/>
      <c r="AT1" s="670"/>
      <c r="AU1" s="670"/>
      <c r="AV1" s="670"/>
      <c r="AW1" s="670"/>
      <c r="AX1" s="670"/>
      <c r="AY1" s="670"/>
      <c r="AZ1" s="670"/>
      <c r="BA1" s="670"/>
      <c r="BB1" s="670"/>
      <c r="BC1" s="670"/>
      <c r="BD1" s="670"/>
      <c r="BE1" s="670"/>
      <c r="BF1" s="670"/>
      <c r="BG1" s="670"/>
      <c r="BH1" s="670"/>
      <c r="BI1" s="670"/>
      <c r="BJ1" s="670"/>
      <c r="BK1" s="670"/>
      <c r="BL1" s="670"/>
      <c r="BM1" s="670"/>
      <c r="BN1" s="670"/>
      <c r="BO1" s="670"/>
      <c r="BP1" s="670"/>
      <c r="BQ1" s="211"/>
      <c r="BR1" s="211"/>
      <c r="BS1" s="211"/>
      <c r="BT1" s="211"/>
    </row>
    <row r="2" spans="1:72" x14ac:dyDescent="0.25">
      <c r="A2" s="671" t="s">
        <v>34</v>
      </c>
      <c r="B2" s="672"/>
      <c r="C2" s="672"/>
      <c r="D2" s="672"/>
      <c r="E2" s="672"/>
      <c r="F2" s="672"/>
      <c r="G2" s="672"/>
      <c r="H2" s="672"/>
      <c r="I2" s="672"/>
      <c r="J2" s="672"/>
      <c r="K2" s="672"/>
      <c r="L2" s="673"/>
      <c r="M2" s="677" t="s">
        <v>424</v>
      </c>
      <c r="N2" s="667" t="s">
        <v>36</v>
      </c>
      <c r="O2" s="677" t="s">
        <v>425</v>
      </c>
      <c r="P2" s="677" t="s">
        <v>38</v>
      </c>
      <c r="Q2" s="680" t="s">
        <v>39</v>
      </c>
      <c r="R2" s="681"/>
      <c r="S2" s="681"/>
      <c r="T2" s="681"/>
      <c r="U2" s="681"/>
      <c r="V2" s="682"/>
      <c r="W2" s="680" t="s">
        <v>78</v>
      </c>
      <c r="X2" s="681"/>
      <c r="Y2" s="681"/>
      <c r="Z2" s="681"/>
      <c r="AA2" s="681"/>
      <c r="AB2" s="681"/>
      <c r="AC2" s="681"/>
      <c r="AD2" s="681"/>
      <c r="AE2" s="681"/>
      <c r="AF2" s="681"/>
      <c r="AG2" s="681"/>
      <c r="AH2" s="681"/>
      <c r="AI2" s="681"/>
      <c r="AJ2" s="681"/>
      <c r="AK2" s="681"/>
      <c r="AL2" s="681"/>
      <c r="AM2" s="681"/>
      <c r="AN2" s="681"/>
      <c r="AO2" s="681"/>
      <c r="AP2" s="681"/>
      <c r="AQ2" s="682"/>
      <c r="AR2" s="667" t="s">
        <v>426</v>
      </c>
      <c r="AS2" s="684" t="s">
        <v>427</v>
      </c>
      <c r="AT2" s="685"/>
      <c r="AU2" s="685"/>
      <c r="AV2" s="685"/>
      <c r="AW2" s="685"/>
      <c r="AX2" s="685"/>
      <c r="AY2" s="685"/>
      <c r="AZ2" s="685"/>
      <c r="BA2" s="685"/>
      <c r="BB2" s="685"/>
      <c r="BC2" s="685"/>
      <c r="BD2" s="685"/>
      <c r="BE2" s="685"/>
      <c r="BF2" s="686"/>
      <c r="BG2" s="687" t="s">
        <v>428</v>
      </c>
      <c r="BH2" s="688"/>
      <c r="BI2" s="667" t="s">
        <v>41</v>
      </c>
      <c r="BJ2" s="667" t="s">
        <v>42</v>
      </c>
      <c r="BK2" s="667" t="s">
        <v>43</v>
      </c>
      <c r="BL2" s="667" t="s">
        <v>44</v>
      </c>
      <c r="BM2" s="667" t="s">
        <v>45</v>
      </c>
      <c r="BN2" s="667" t="s">
        <v>46</v>
      </c>
      <c r="BO2" s="667" t="s">
        <v>47</v>
      </c>
      <c r="BP2" s="667" t="s">
        <v>429</v>
      </c>
      <c r="BQ2" s="691" t="s">
        <v>430</v>
      </c>
      <c r="BR2" s="692"/>
      <c r="BS2" s="671" t="s">
        <v>431</v>
      </c>
      <c r="BT2" s="673"/>
    </row>
    <row r="3" spans="1:72" ht="105" x14ac:dyDescent="0.25">
      <c r="A3" s="674"/>
      <c r="B3" s="675"/>
      <c r="C3" s="675"/>
      <c r="D3" s="675"/>
      <c r="E3" s="675"/>
      <c r="F3" s="675"/>
      <c r="G3" s="675"/>
      <c r="H3" s="675"/>
      <c r="I3" s="675"/>
      <c r="J3" s="675"/>
      <c r="K3" s="675"/>
      <c r="L3" s="676"/>
      <c r="M3" s="678"/>
      <c r="N3" s="668"/>
      <c r="O3" s="679"/>
      <c r="P3" s="679"/>
      <c r="Q3" s="212">
        <v>1</v>
      </c>
      <c r="R3" s="212">
        <v>2</v>
      </c>
      <c r="S3" s="212">
        <v>3</v>
      </c>
      <c r="T3" s="212">
        <v>4</v>
      </c>
      <c r="U3" s="212">
        <v>5</v>
      </c>
      <c r="V3" s="213" t="s">
        <v>432</v>
      </c>
      <c r="W3" s="213">
        <v>1</v>
      </c>
      <c r="X3" s="213">
        <v>2</v>
      </c>
      <c r="Y3" s="213">
        <v>3</v>
      </c>
      <c r="Z3" s="213">
        <v>4</v>
      </c>
      <c r="AA3" s="213">
        <v>5</v>
      </c>
      <c r="AB3" s="213">
        <v>6</v>
      </c>
      <c r="AC3" s="213">
        <v>7</v>
      </c>
      <c r="AD3" s="213">
        <v>8</v>
      </c>
      <c r="AE3" s="213">
        <v>9</v>
      </c>
      <c r="AF3" s="213">
        <v>10</v>
      </c>
      <c r="AG3" s="213">
        <v>11</v>
      </c>
      <c r="AH3" s="213">
        <v>12</v>
      </c>
      <c r="AI3" s="213">
        <v>13</v>
      </c>
      <c r="AJ3" s="213">
        <v>14</v>
      </c>
      <c r="AK3" s="213">
        <v>15</v>
      </c>
      <c r="AL3" s="213">
        <v>16</v>
      </c>
      <c r="AM3" s="213">
        <v>17</v>
      </c>
      <c r="AN3" s="213">
        <v>18</v>
      </c>
      <c r="AO3" s="213">
        <v>19</v>
      </c>
      <c r="AP3" s="213" t="s">
        <v>433</v>
      </c>
      <c r="AQ3" s="213" t="s">
        <v>432</v>
      </c>
      <c r="AR3" s="683"/>
      <c r="AS3" s="214" t="s">
        <v>45</v>
      </c>
      <c r="AT3" s="214"/>
      <c r="AU3" s="214" t="s">
        <v>434</v>
      </c>
      <c r="AV3" s="214"/>
      <c r="AW3" s="214" t="s">
        <v>435</v>
      </c>
      <c r="AX3" s="214"/>
      <c r="AY3" s="214" t="s">
        <v>436</v>
      </c>
      <c r="AZ3" s="214"/>
      <c r="BA3" s="214" t="s">
        <v>437</v>
      </c>
      <c r="BB3" s="214"/>
      <c r="BC3" s="214" t="s">
        <v>438</v>
      </c>
      <c r="BD3" s="214"/>
      <c r="BE3" s="214" t="s">
        <v>147</v>
      </c>
      <c r="BF3" s="214"/>
      <c r="BG3" s="689"/>
      <c r="BH3" s="690"/>
      <c r="BI3" s="668"/>
      <c r="BJ3" s="668"/>
      <c r="BK3" s="668"/>
      <c r="BL3" s="668"/>
      <c r="BM3" s="668"/>
      <c r="BN3" s="668"/>
      <c r="BO3" s="668"/>
      <c r="BP3" s="668"/>
      <c r="BQ3" s="693"/>
      <c r="BR3" s="694"/>
      <c r="BS3" s="695"/>
      <c r="BT3" s="696"/>
    </row>
    <row r="4" spans="1:72" ht="409.5" x14ac:dyDescent="0.25">
      <c r="A4" s="702" t="s">
        <v>439</v>
      </c>
      <c r="B4" s="702"/>
      <c r="C4" s="702"/>
      <c r="D4" s="702"/>
      <c r="E4" s="702"/>
      <c r="F4" s="702"/>
      <c r="G4" s="702"/>
      <c r="H4" s="702"/>
      <c r="I4" s="702"/>
      <c r="J4" s="702"/>
      <c r="K4" s="702"/>
      <c r="L4" s="702"/>
      <c r="M4" s="215">
        <v>1</v>
      </c>
      <c r="N4" s="216" t="s">
        <v>440</v>
      </c>
      <c r="O4" s="703" t="s">
        <v>128</v>
      </c>
      <c r="P4" s="217" t="s">
        <v>441</v>
      </c>
      <c r="Q4" s="215"/>
      <c r="R4" s="218" t="s">
        <v>442</v>
      </c>
      <c r="S4" s="218"/>
      <c r="T4" s="218"/>
      <c r="U4" s="218"/>
      <c r="V4" s="219" t="str">
        <f>IF(Q4="x","Rara vez",IF(R4="x","Improbable",IF(S4="x","Posible",IF(T4="x","Probable",IF(U4="x","Casi Siempre"," ")))))</f>
        <v>Improbable</v>
      </c>
      <c r="W4" s="220"/>
      <c r="X4" s="220" t="s">
        <v>443</v>
      </c>
      <c r="Y4" s="220" t="s">
        <v>443</v>
      </c>
      <c r="Z4" s="220" t="s">
        <v>443</v>
      </c>
      <c r="AA4" s="220" t="s">
        <v>443</v>
      </c>
      <c r="AB4" s="220"/>
      <c r="AC4" s="220"/>
      <c r="AD4" s="220"/>
      <c r="AE4" s="220"/>
      <c r="AF4" s="220" t="s">
        <v>443</v>
      </c>
      <c r="AG4" s="220" t="s">
        <v>442</v>
      </c>
      <c r="AH4" s="220" t="s">
        <v>443</v>
      </c>
      <c r="AI4" s="220"/>
      <c r="AJ4" s="220"/>
      <c r="AK4" s="220" t="s">
        <v>442</v>
      </c>
      <c r="AL4" s="220"/>
      <c r="AM4" s="220" t="s">
        <v>443</v>
      </c>
      <c r="AN4" s="220" t="s">
        <v>443</v>
      </c>
      <c r="AO4" s="220"/>
      <c r="AP4" s="216">
        <f>COUNTIF(W4:AO4,"X")</f>
        <v>10</v>
      </c>
      <c r="AQ4" s="221" t="str">
        <f>IF(AL4="x","CATASTRÓFICO",IF(AP4&gt;11,"CATASTRÓFICO",IF(AP4&lt;=5,"MODERADO",IF(12&gt;AP4&gt;=5,"MAYOR",FALSE))))</f>
        <v>MAYOR</v>
      </c>
      <c r="AR4" s="222" t="s">
        <v>55</v>
      </c>
      <c r="AS4" s="223" t="s">
        <v>444</v>
      </c>
      <c r="AT4" s="221">
        <f>IF(ISBLANK(AS4),"",IF(AS4="Asignado",15,"0"))</f>
        <v>15</v>
      </c>
      <c r="AU4" s="223" t="s">
        <v>445</v>
      </c>
      <c r="AV4" s="221">
        <f>IF(ISBLANK(AU4),"",IF(AU4="Adecuado",15,"0"))</f>
        <v>15</v>
      </c>
      <c r="AW4" s="223" t="s">
        <v>446</v>
      </c>
      <c r="AX4" s="221">
        <f>IF(ISBLANK(AW4),"",IF(AW4="Oportuna",15,"0"))</f>
        <v>15</v>
      </c>
      <c r="AY4" s="223" t="s">
        <v>447</v>
      </c>
      <c r="AZ4" s="221">
        <f>IF(ISBLANK(AY4),"",IF(AY4="Prevenir",15,IF(AY4="Detectar",10,"0")))</f>
        <v>15</v>
      </c>
      <c r="BA4" s="223" t="s">
        <v>448</v>
      </c>
      <c r="BB4" s="221">
        <f>IF(ISBLANK(BA4),"",IF(BA4="Confiable",15,"0"))</f>
        <v>15</v>
      </c>
      <c r="BC4" s="223" t="s">
        <v>449</v>
      </c>
      <c r="BD4" s="221">
        <f>IF(ISBLANK(BC4),"",IF(BC4="Se Investigan y Resuelven Oportunamente",15,"0"))</f>
        <v>15</v>
      </c>
      <c r="BE4" s="223" t="s">
        <v>450</v>
      </c>
      <c r="BF4" s="221">
        <f>IF(ISBLANK(BE4),"",IF(BE4="Completa",10,IF(BE4="Incompleta",5,"0")))</f>
        <v>10</v>
      </c>
      <c r="BG4" s="224" t="str">
        <f>IF(BH4=0,"",IF(BH4&lt;86,"Débil",(IF(BH4&gt;=96,"Fuerte","Moderado"))))</f>
        <v>Fuerte</v>
      </c>
      <c r="BH4" s="224">
        <f>SUM(AT4,AV4,AX4,AZ4,BB4,BD4,BF4)</f>
        <v>100</v>
      </c>
      <c r="BI4" s="215" t="s">
        <v>55</v>
      </c>
      <c r="BJ4" s="216" t="s">
        <v>207</v>
      </c>
      <c r="BK4" s="225" t="s">
        <v>1106</v>
      </c>
      <c r="BL4" s="225" t="s">
        <v>1107</v>
      </c>
      <c r="BM4" s="225" t="s">
        <v>451</v>
      </c>
      <c r="BN4" s="225" t="s">
        <v>452</v>
      </c>
      <c r="BO4" s="225" t="s">
        <v>453</v>
      </c>
      <c r="BP4" s="225" t="s">
        <v>454</v>
      </c>
      <c r="BQ4" s="697" t="s">
        <v>1108</v>
      </c>
      <c r="BR4" s="698"/>
      <c r="BS4" s="697" t="s">
        <v>455</v>
      </c>
      <c r="BT4" s="698"/>
    </row>
    <row r="5" spans="1:72" ht="409.5" x14ac:dyDescent="0.25">
      <c r="A5" s="702"/>
      <c r="B5" s="702"/>
      <c r="C5" s="702"/>
      <c r="D5" s="702"/>
      <c r="E5" s="702"/>
      <c r="F5" s="702"/>
      <c r="G5" s="702"/>
      <c r="H5" s="702"/>
      <c r="I5" s="702"/>
      <c r="J5" s="702"/>
      <c r="K5" s="702"/>
      <c r="L5" s="702"/>
      <c r="M5" s="226">
        <v>2</v>
      </c>
      <c r="N5" s="216" t="s">
        <v>456</v>
      </c>
      <c r="O5" s="704"/>
      <c r="P5" s="227" t="s">
        <v>1109</v>
      </c>
      <c r="Q5" s="228"/>
      <c r="R5" s="229"/>
      <c r="S5" s="229" t="s">
        <v>442</v>
      </c>
      <c r="T5" s="229"/>
      <c r="U5" s="229"/>
      <c r="V5" s="230" t="s">
        <v>54</v>
      </c>
      <c r="W5" s="231"/>
      <c r="X5" s="231" t="s">
        <v>442</v>
      </c>
      <c r="Y5" s="231" t="s">
        <v>442</v>
      </c>
      <c r="Z5" s="231" t="s">
        <v>442</v>
      </c>
      <c r="AA5" s="231" t="s">
        <v>442</v>
      </c>
      <c r="AB5" s="231" t="s">
        <v>442</v>
      </c>
      <c r="AC5" s="231" t="s">
        <v>442</v>
      </c>
      <c r="AD5" s="231" t="s">
        <v>442</v>
      </c>
      <c r="AE5" s="231"/>
      <c r="AF5" s="231" t="s">
        <v>442</v>
      </c>
      <c r="AG5" s="231" t="s">
        <v>442</v>
      </c>
      <c r="AH5" s="231" t="s">
        <v>442</v>
      </c>
      <c r="AI5" s="231" t="s">
        <v>442</v>
      </c>
      <c r="AJ5" s="231" t="s">
        <v>442</v>
      </c>
      <c r="AK5" s="231" t="s">
        <v>442</v>
      </c>
      <c r="AL5" s="231"/>
      <c r="AM5" s="231" t="s">
        <v>442</v>
      </c>
      <c r="AN5" s="231"/>
      <c r="AO5" s="231"/>
      <c r="AP5" s="232">
        <f t="shared" ref="AP5:AP7" si="0">COUNTIF(W5:AO5,"X")</f>
        <v>14</v>
      </c>
      <c r="AQ5" s="233" t="str">
        <f t="shared" ref="AQ5:AQ7" si="1">IF(AL5="x","CATASTRÓFICO",IF(AP5&gt;11,"CATASTRÓFICO",IF(AP5&lt;=5,"MODERADO",IF(12&gt;AP5&gt;=5,"MAYOR",FALSE))))</f>
        <v>CATASTRÓFICO</v>
      </c>
      <c r="AR5" s="222" t="s">
        <v>79</v>
      </c>
      <c r="AS5" s="234" t="s">
        <v>444</v>
      </c>
      <c r="AT5" s="233">
        <f t="shared" ref="AT5:AT7" si="2">IF(ISBLANK(AS5),"",IF(AS5="Asignado",15,"0"))</f>
        <v>15</v>
      </c>
      <c r="AU5" s="234" t="s">
        <v>445</v>
      </c>
      <c r="AV5" s="233">
        <f t="shared" ref="AV5:AV7" si="3">IF(ISBLANK(AU5),"",IF(AU5="Adecuado",15,"0"))</f>
        <v>15</v>
      </c>
      <c r="AW5" s="234" t="s">
        <v>446</v>
      </c>
      <c r="AX5" s="233">
        <f t="shared" ref="AX5:AX7" si="4">IF(ISBLANK(AW5),"",IF(AW5="Oportuna",15,"0"))</f>
        <v>15</v>
      </c>
      <c r="AY5" s="234" t="s">
        <v>447</v>
      </c>
      <c r="AZ5" s="233">
        <f t="shared" ref="AZ5:AZ7" si="5">IF(ISBLANK(AY5),"",IF(AY5="Prevenir",15,IF(AY5="Detectar",10,"0")))</f>
        <v>15</v>
      </c>
      <c r="BA5" s="234" t="s">
        <v>448</v>
      </c>
      <c r="BB5" s="233">
        <f t="shared" ref="BB5:BB7" si="6">IF(ISBLANK(BA5),"",IF(BA5="Confiable",15,"0"))</f>
        <v>15</v>
      </c>
      <c r="BC5" s="234" t="s">
        <v>449</v>
      </c>
      <c r="BD5" s="233">
        <f t="shared" ref="BD5:BD7" si="7">IF(ISBLANK(BC5),"",IF(BC5="Se Investigan y Resuelven Oportunamente",15,"0"))</f>
        <v>15</v>
      </c>
      <c r="BE5" s="234" t="s">
        <v>450</v>
      </c>
      <c r="BF5" s="233">
        <f t="shared" ref="BF5:BF7" si="8">IF(ISBLANK(BE5),"",IF(BE5="Completa",10,IF(BE5="Incompleta",5,"0")))</f>
        <v>10</v>
      </c>
      <c r="BG5" s="235" t="str">
        <f t="shared" ref="BG5:BG7" si="9">IF(BH5=0,"",IF(BH5&lt;86,"Débil",(IF(BH5&gt;=96,"Fuerte","Moderado"))))</f>
        <v>Fuerte</v>
      </c>
      <c r="BH5" s="236">
        <f t="shared" ref="BH5:BH7" si="10">SUM(AT5,AV5,AX5,AZ5,BB5,BD5,BF5)</f>
        <v>100</v>
      </c>
      <c r="BI5" s="237" t="s">
        <v>55</v>
      </c>
      <c r="BJ5" s="238" t="s">
        <v>207</v>
      </c>
      <c r="BK5" s="225" t="s">
        <v>1110</v>
      </c>
      <c r="BL5" s="225" t="s">
        <v>1111</v>
      </c>
      <c r="BM5" s="225" t="s">
        <v>451</v>
      </c>
      <c r="BN5" s="225" t="s">
        <v>1112</v>
      </c>
      <c r="BO5" s="239" t="s">
        <v>1113</v>
      </c>
      <c r="BP5" s="240" t="s">
        <v>1114</v>
      </c>
      <c r="BQ5" s="697" t="s">
        <v>1108</v>
      </c>
      <c r="BR5" s="698"/>
      <c r="BS5" s="697" t="s">
        <v>455</v>
      </c>
      <c r="BT5" s="698"/>
    </row>
    <row r="6" spans="1:72" ht="409.5" x14ac:dyDescent="0.25">
      <c r="A6" s="697" t="s">
        <v>458</v>
      </c>
      <c r="B6" s="699"/>
      <c r="C6" s="699"/>
      <c r="D6" s="699"/>
      <c r="E6" s="699"/>
      <c r="F6" s="699"/>
      <c r="G6" s="699"/>
      <c r="H6" s="698"/>
      <c r="I6" s="215"/>
      <c r="J6" s="215"/>
      <c r="K6" s="215"/>
      <c r="L6" s="215"/>
      <c r="M6" s="215">
        <v>3</v>
      </c>
      <c r="N6" s="216" t="s">
        <v>459</v>
      </c>
      <c r="O6" s="704"/>
      <c r="P6" s="241" t="s">
        <v>460</v>
      </c>
      <c r="Q6" s="242"/>
      <c r="R6" s="243"/>
      <c r="S6" s="243" t="s">
        <v>442</v>
      </c>
      <c r="T6" s="243"/>
      <c r="U6" s="243"/>
      <c r="V6" s="244" t="s">
        <v>54</v>
      </c>
      <c r="W6" s="245"/>
      <c r="X6" s="245" t="s">
        <v>442</v>
      </c>
      <c r="Y6" s="245" t="s">
        <v>442</v>
      </c>
      <c r="Z6" s="245" t="s">
        <v>442</v>
      </c>
      <c r="AA6" s="245" t="s">
        <v>442</v>
      </c>
      <c r="AB6" s="245" t="s">
        <v>442</v>
      </c>
      <c r="AC6" s="245" t="s">
        <v>442</v>
      </c>
      <c r="AD6" s="245" t="s">
        <v>442</v>
      </c>
      <c r="AE6" s="245"/>
      <c r="AF6" s="245" t="s">
        <v>442</v>
      </c>
      <c r="AG6" s="245" t="s">
        <v>442</v>
      </c>
      <c r="AH6" s="245" t="s">
        <v>442</v>
      </c>
      <c r="AI6" s="245" t="s">
        <v>442</v>
      </c>
      <c r="AJ6" s="245" t="s">
        <v>442</v>
      </c>
      <c r="AK6" s="245" t="s">
        <v>442</v>
      </c>
      <c r="AL6" s="245"/>
      <c r="AM6" s="245" t="s">
        <v>442</v>
      </c>
      <c r="AN6" s="245"/>
      <c r="AO6" s="245"/>
      <c r="AP6" s="232">
        <f t="shared" si="0"/>
        <v>14</v>
      </c>
      <c r="AQ6" s="233" t="str">
        <f t="shared" si="1"/>
        <v>CATASTRÓFICO</v>
      </c>
      <c r="AR6" s="222" t="s">
        <v>79</v>
      </c>
      <c r="AS6" s="234" t="s">
        <v>444</v>
      </c>
      <c r="AT6" s="233">
        <f t="shared" si="2"/>
        <v>15</v>
      </c>
      <c r="AU6" s="234" t="s">
        <v>445</v>
      </c>
      <c r="AV6" s="233">
        <f t="shared" si="3"/>
        <v>15</v>
      </c>
      <c r="AW6" s="234" t="s">
        <v>446</v>
      </c>
      <c r="AX6" s="233">
        <f t="shared" si="4"/>
        <v>15</v>
      </c>
      <c r="AY6" s="234" t="s">
        <v>447</v>
      </c>
      <c r="AZ6" s="233">
        <f t="shared" si="5"/>
        <v>15</v>
      </c>
      <c r="BA6" s="234" t="s">
        <v>448</v>
      </c>
      <c r="BB6" s="233">
        <f t="shared" si="6"/>
        <v>15</v>
      </c>
      <c r="BC6" s="234" t="s">
        <v>449</v>
      </c>
      <c r="BD6" s="233">
        <f t="shared" si="7"/>
        <v>15</v>
      </c>
      <c r="BE6" s="234" t="s">
        <v>450</v>
      </c>
      <c r="BF6" s="233">
        <f t="shared" si="8"/>
        <v>10</v>
      </c>
      <c r="BG6" s="235" t="str">
        <f t="shared" si="9"/>
        <v>Fuerte</v>
      </c>
      <c r="BH6" s="236">
        <f t="shared" si="10"/>
        <v>100</v>
      </c>
      <c r="BI6" s="237" t="s">
        <v>55</v>
      </c>
      <c r="BJ6" s="238" t="s">
        <v>207</v>
      </c>
      <c r="BK6" s="246" t="s">
        <v>1115</v>
      </c>
      <c r="BL6" s="246" t="s">
        <v>1118</v>
      </c>
      <c r="BM6" s="246" t="s">
        <v>451</v>
      </c>
      <c r="BN6" s="246" t="s">
        <v>1116</v>
      </c>
      <c r="BO6" s="246" t="s">
        <v>1117</v>
      </c>
      <c r="BP6" s="247"/>
      <c r="BQ6" s="697" t="s">
        <v>461</v>
      </c>
      <c r="BR6" s="698"/>
      <c r="BS6" s="700"/>
      <c r="BT6" s="701"/>
    </row>
    <row r="7" spans="1:72" ht="409.5" x14ac:dyDescent="0.25">
      <c r="A7" s="697" t="s">
        <v>462</v>
      </c>
      <c r="B7" s="699"/>
      <c r="C7" s="699"/>
      <c r="D7" s="699"/>
      <c r="E7" s="699"/>
      <c r="F7" s="699"/>
      <c r="G7" s="699"/>
      <c r="H7" s="698"/>
      <c r="I7" s="215"/>
      <c r="J7" s="215"/>
      <c r="K7" s="215"/>
      <c r="L7" s="215"/>
      <c r="M7" s="215">
        <v>4</v>
      </c>
      <c r="N7" s="216" t="s">
        <v>463</v>
      </c>
      <c r="O7" s="705"/>
      <c r="P7" s="227" t="s">
        <v>1120</v>
      </c>
      <c r="Q7" s="242"/>
      <c r="R7" s="243"/>
      <c r="S7" s="243"/>
      <c r="T7" s="243" t="s">
        <v>442</v>
      </c>
      <c r="U7" s="243"/>
      <c r="V7" s="248" t="s">
        <v>181</v>
      </c>
      <c r="W7" s="245"/>
      <c r="X7" s="245" t="s">
        <v>443</v>
      </c>
      <c r="Y7" s="245" t="s">
        <v>443</v>
      </c>
      <c r="Z7" s="245" t="s">
        <v>443</v>
      </c>
      <c r="AA7" s="245" t="s">
        <v>443</v>
      </c>
      <c r="AB7" s="245" t="s">
        <v>443</v>
      </c>
      <c r="AC7" s="245" t="s">
        <v>443</v>
      </c>
      <c r="AD7" s="245" t="s">
        <v>443</v>
      </c>
      <c r="AE7" s="245"/>
      <c r="AF7" s="245" t="s">
        <v>443</v>
      </c>
      <c r="AG7" s="245" t="s">
        <v>443</v>
      </c>
      <c r="AH7" s="245" t="s">
        <v>443</v>
      </c>
      <c r="AI7" s="245"/>
      <c r="AJ7" s="245" t="s">
        <v>443</v>
      </c>
      <c r="AK7" s="245" t="s">
        <v>443</v>
      </c>
      <c r="AL7" s="245"/>
      <c r="AM7" s="245" t="s">
        <v>443</v>
      </c>
      <c r="AN7" s="245" t="s">
        <v>443</v>
      </c>
      <c r="AO7" s="245"/>
      <c r="AP7" s="227">
        <f t="shared" si="0"/>
        <v>14</v>
      </c>
      <c r="AQ7" s="249" t="str">
        <f t="shared" si="1"/>
        <v>CATASTRÓFICO</v>
      </c>
      <c r="AR7" s="242" t="s">
        <v>79</v>
      </c>
      <c r="AS7" s="250" t="s">
        <v>444</v>
      </c>
      <c r="AT7" s="249">
        <f t="shared" si="2"/>
        <v>15</v>
      </c>
      <c r="AU7" s="250" t="s">
        <v>445</v>
      </c>
      <c r="AV7" s="249">
        <f t="shared" si="3"/>
        <v>15</v>
      </c>
      <c r="AW7" s="250" t="s">
        <v>446</v>
      </c>
      <c r="AX7" s="249">
        <f t="shared" si="4"/>
        <v>15</v>
      </c>
      <c r="AY7" s="250" t="s">
        <v>447</v>
      </c>
      <c r="AZ7" s="249">
        <f t="shared" si="5"/>
        <v>15</v>
      </c>
      <c r="BA7" s="250" t="s">
        <v>448</v>
      </c>
      <c r="BB7" s="249">
        <f t="shared" si="6"/>
        <v>15</v>
      </c>
      <c r="BC7" s="250" t="s">
        <v>449</v>
      </c>
      <c r="BD7" s="249">
        <f t="shared" si="7"/>
        <v>15</v>
      </c>
      <c r="BE7" s="250" t="s">
        <v>450</v>
      </c>
      <c r="BF7" s="249">
        <f t="shared" si="8"/>
        <v>10</v>
      </c>
      <c r="BG7" s="251" t="str">
        <f t="shared" si="9"/>
        <v>Fuerte</v>
      </c>
      <c r="BH7" s="252">
        <f t="shared" si="10"/>
        <v>100</v>
      </c>
      <c r="BI7" s="215" t="s">
        <v>55</v>
      </c>
      <c r="BJ7" s="216" t="s">
        <v>207</v>
      </c>
      <c r="BK7" s="253" t="s">
        <v>464</v>
      </c>
      <c r="BL7" s="253" t="s">
        <v>465</v>
      </c>
      <c r="BM7" s="253" t="s">
        <v>466</v>
      </c>
      <c r="BN7" s="253" t="s">
        <v>467</v>
      </c>
      <c r="BO7" s="253" t="s">
        <v>1119</v>
      </c>
      <c r="BP7" s="254"/>
      <c r="BQ7" s="697"/>
      <c r="BR7" s="698"/>
      <c r="BS7" s="700"/>
      <c r="BT7" s="701"/>
    </row>
  </sheetData>
  <mergeCells count="33">
    <mergeCell ref="BS5:BT5"/>
    <mergeCell ref="A6:H6"/>
    <mergeCell ref="BQ6:BR6"/>
    <mergeCell ref="BS6:BT6"/>
    <mergeCell ref="A7:H7"/>
    <mergeCell ref="BQ7:BR7"/>
    <mergeCell ref="BS7:BT7"/>
    <mergeCell ref="A4:L5"/>
    <mergeCell ref="O4:O7"/>
    <mergeCell ref="BQ4:BR4"/>
    <mergeCell ref="BS4:BT4"/>
    <mergeCell ref="BQ5:BR5"/>
    <mergeCell ref="BN2:BN3"/>
    <mergeCell ref="BO2:BO3"/>
    <mergeCell ref="BP2:BP3"/>
    <mergeCell ref="BQ2:BR3"/>
    <mergeCell ref="BS2:BT3"/>
    <mergeCell ref="BM2:BM3"/>
    <mergeCell ref="A1:BP1"/>
    <mergeCell ref="A2:L3"/>
    <mergeCell ref="M2:M3"/>
    <mergeCell ref="N2:N3"/>
    <mergeCell ref="O2:O3"/>
    <mergeCell ref="P2:P3"/>
    <mergeCell ref="Q2:V2"/>
    <mergeCell ref="W2:AQ2"/>
    <mergeCell ref="AR2:AR3"/>
    <mergeCell ref="AS2:BF2"/>
    <mergeCell ref="BG2:BH3"/>
    <mergeCell ref="BI2:BI3"/>
    <mergeCell ref="BJ2:BJ3"/>
    <mergeCell ref="BK2:BK3"/>
    <mergeCell ref="BL2:BL3"/>
  </mergeCells>
  <dataValidations count="10">
    <dataValidation type="list" allowBlank="1" showErrorMessage="1" sqref="AR4:AR7" xr:uid="{00000000-0002-0000-1000-000000000000}">
      <formula1>$BZ$2:$BZ$4</formula1>
    </dataValidation>
    <dataValidation type="list" allowBlank="1" showErrorMessage="1" sqref="AS4:AS7" xr:uid="{00000000-0002-0000-1000-000001000000}">
      <formula1>$CC$3:$CC$5</formula1>
    </dataValidation>
    <dataValidation type="list" allowBlank="1" showErrorMessage="1" sqref="BC4:BC7" xr:uid="{00000000-0002-0000-1000-000002000000}">
      <formula1>$CG$3:$CG$5</formula1>
    </dataValidation>
    <dataValidation type="list" allowBlank="1" showErrorMessage="1" sqref="AW4:AW7" xr:uid="{00000000-0002-0000-1000-000003000000}">
      <formula1>$CD$3:$CD$5</formula1>
    </dataValidation>
    <dataValidation type="list" allowBlank="1" showErrorMessage="1" sqref="AY4:AY7" xr:uid="{00000000-0002-0000-1000-000004000000}">
      <formula1>$CE$3:$CE$6</formula1>
    </dataValidation>
    <dataValidation type="list" allowBlank="1" showErrorMessage="1" sqref="BE4:BE7" xr:uid="{00000000-0002-0000-1000-000005000000}">
      <formula1>$CH$3:$CH$6</formula1>
    </dataValidation>
    <dataValidation type="list" allowBlank="1" showErrorMessage="1" sqref="BA4:BA7" xr:uid="{00000000-0002-0000-1000-000006000000}">
      <formula1>$CF$3:$CF$5</formula1>
    </dataValidation>
    <dataValidation type="list" allowBlank="1" showErrorMessage="1" sqref="AU4:AU7" xr:uid="{00000000-0002-0000-1000-000007000000}">
      <formula1>$CC$6:$CC$7</formula1>
    </dataValidation>
    <dataValidation type="list" allowBlank="1" showInputMessage="1" showErrorMessage="1" sqref="BI4:BI7" xr:uid="{00000000-0002-0000-1000-000008000000}">
      <formula1>$BZ$3:$BZ$5</formula1>
    </dataValidation>
    <dataValidation type="list" allowBlank="1" showInputMessage="1" showErrorMessage="1" sqref="BJ4:BJ7" xr:uid="{00000000-0002-0000-1000-000009000000}">
      <formula1>$CA$3:$CA$6</formula1>
    </dataValidation>
  </dataValidation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11"/>
  <sheetViews>
    <sheetView tabSelected="1" zoomScaleNormal="100" workbookViewId="0">
      <selection activeCell="Q11" sqref="Q11"/>
    </sheetView>
  </sheetViews>
  <sheetFormatPr baseColWidth="10" defaultRowHeight="15" x14ac:dyDescent="0.25"/>
  <sheetData>
    <row r="1" spans="1:21" ht="18.75" x14ac:dyDescent="0.25">
      <c r="A1" s="706" t="s">
        <v>173</v>
      </c>
      <c r="B1" s="706"/>
      <c r="C1" s="706"/>
      <c r="D1" s="706"/>
      <c r="E1" s="706"/>
      <c r="F1" s="706"/>
      <c r="G1" s="706"/>
      <c r="H1" s="706"/>
      <c r="I1" s="706"/>
      <c r="J1" s="706"/>
      <c r="K1" s="706"/>
      <c r="L1" s="706"/>
      <c r="M1" s="706"/>
      <c r="N1" s="706"/>
      <c r="O1" s="706"/>
      <c r="P1" s="706"/>
      <c r="Q1" s="706"/>
      <c r="R1" s="706"/>
      <c r="S1" s="706"/>
      <c r="T1" s="706"/>
      <c r="U1" s="706"/>
    </row>
    <row r="2" spans="1:21" ht="112.5" x14ac:dyDescent="0.25">
      <c r="A2" s="707" t="s">
        <v>34</v>
      </c>
      <c r="B2" s="707"/>
      <c r="C2" s="452"/>
      <c r="D2" s="68" t="s">
        <v>76</v>
      </c>
      <c r="E2" s="68" t="s">
        <v>36</v>
      </c>
      <c r="F2" s="69" t="s">
        <v>77</v>
      </c>
      <c r="G2" s="68" t="s">
        <v>38</v>
      </c>
      <c r="H2" s="69" t="s">
        <v>39</v>
      </c>
      <c r="I2" s="69" t="s">
        <v>78</v>
      </c>
      <c r="J2" s="69" t="s">
        <v>41</v>
      </c>
      <c r="K2" s="69" t="s">
        <v>42</v>
      </c>
      <c r="L2" s="68" t="s">
        <v>43</v>
      </c>
      <c r="M2" s="68" t="s">
        <v>44</v>
      </c>
      <c r="N2" s="69" t="s">
        <v>45</v>
      </c>
      <c r="O2" s="69" t="s">
        <v>46</v>
      </c>
      <c r="P2" s="70" t="s">
        <v>47</v>
      </c>
      <c r="Q2" s="257" t="s">
        <v>48</v>
      </c>
      <c r="R2" s="257" t="s">
        <v>174</v>
      </c>
      <c r="S2" s="176" t="s">
        <v>147</v>
      </c>
      <c r="T2" s="68" t="s">
        <v>175</v>
      </c>
      <c r="U2" s="68" t="s">
        <v>176</v>
      </c>
    </row>
    <row r="3" spans="1:21" ht="299.25" x14ac:dyDescent="0.25">
      <c r="A3" s="708" t="s">
        <v>522</v>
      </c>
      <c r="B3" s="709" t="s">
        <v>523</v>
      </c>
      <c r="C3" s="712" t="s">
        <v>524</v>
      </c>
      <c r="D3" s="71">
        <v>1</v>
      </c>
      <c r="E3" s="269" t="s">
        <v>525</v>
      </c>
      <c r="F3" s="522" t="s">
        <v>128</v>
      </c>
      <c r="G3" s="155" t="s">
        <v>526</v>
      </c>
      <c r="H3" s="74" t="s">
        <v>54</v>
      </c>
      <c r="I3" s="74" t="s">
        <v>86</v>
      </c>
      <c r="J3" s="74" t="s">
        <v>79</v>
      </c>
      <c r="K3" s="74" t="s">
        <v>143</v>
      </c>
      <c r="L3" s="155" t="s">
        <v>1121</v>
      </c>
      <c r="M3" s="155" t="s">
        <v>527</v>
      </c>
      <c r="N3" s="715" t="s">
        <v>528</v>
      </c>
      <c r="O3" s="76" t="s">
        <v>529</v>
      </c>
      <c r="P3" s="270" t="s">
        <v>530</v>
      </c>
      <c r="Q3" s="271">
        <v>0</v>
      </c>
      <c r="R3" s="270" t="s">
        <v>531</v>
      </c>
      <c r="S3" s="106" t="s">
        <v>1122</v>
      </c>
      <c r="T3" s="32"/>
      <c r="U3" s="32"/>
    </row>
    <row r="4" spans="1:21" ht="409.5" x14ac:dyDescent="0.25">
      <c r="A4" s="708"/>
      <c r="B4" s="709"/>
      <c r="C4" s="712"/>
      <c r="D4" s="71">
        <v>2</v>
      </c>
      <c r="E4" s="269" t="s">
        <v>532</v>
      </c>
      <c r="F4" s="522"/>
      <c r="G4" s="155" t="s">
        <v>533</v>
      </c>
      <c r="H4" s="74" t="s">
        <v>54</v>
      </c>
      <c r="I4" s="74" t="s">
        <v>86</v>
      </c>
      <c r="J4" s="74" t="s">
        <v>79</v>
      </c>
      <c r="K4" s="74" t="s">
        <v>143</v>
      </c>
      <c r="L4" s="155" t="s">
        <v>534</v>
      </c>
      <c r="M4" s="155" t="s">
        <v>527</v>
      </c>
      <c r="N4" s="716"/>
      <c r="O4" s="76" t="s">
        <v>529</v>
      </c>
      <c r="P4" s="270" t="s">
        <v>530</v>
      </c>
      <c r="Q4" s="271">
        <v>0</v>
      </c>
      <c r="R4" s="270" t="s">
        <v>531</v>
      </c>
      <c r="S4" s="106" t="s">
        <v>1122</v>
      </c>
      <c r="T4" s="32"/>
      <c r="U4" s="32"/>
    </row>
    <row r="5" spans="1:21" ht="252" x14ac:dyDescent="0.25">
      <c r="A5" s="708"/>
      <c r="B5" s="709"/>
      <c r="C5" s="712"/>
      <c r="D5" s="71">
        <v>3</v>
      </c>
      <c r="E5" s="269" t="s">
        <v>535</v>
      </c>
      <c r="F5" s="522"/>
      <c r="G5" s="155" t="s">
        <v>533</v>
      </c>
      <c r="H5" s="74" t="s">
        <v>54</v>
      </c>
      <c r="I5" s="74" t="s">
        <v>86</v>
      </c>
      <c r="J5" s="74" t="s">
        <v>79</v>
      </c>
      <c r="K5" s="74" t="s">
        <v>143</v>
      </c>
      <c r="L5" s="155" t="s">
        <v>536</v>
      </c>
      <c r="M5" s="155" t="s">
        <v>537</v>
      </c>
      <c r="N5" s="716"/>
      <c r="O5" s="76" t="s">
        <v>529</v>
      </c>
      <c r="P5" s="270" t="s">
        <v>530</v>
      </c>
      <c r="Q5" s="271">
        <v>0</v>
      </c>
      <c r="R5" s="270" t="s">
        <v>531</v>
      </c>
      <c r="S5" s="106" t="s">
        <v>1122</v>
      </c>
      <c r="T5" s="32"/>
      <c r="U5" s="32"/>
    </row>
    <row r="6" spans="1:21" ht="409.5" x14ac:dyDescent="0.25">
      <c r="A6" s="708"/>
      <c r="B6" s="709"/>
      <c r="C6" s="712"/>
      <c r="D6" s="71">
        <v>4</v>
      </c>
      <c r="E6" s="269" t="s">
        <v>538</v>
      </c>
      <c r="F6" s="522"/>
      <c r="G6" s="155" t="s">
        <v>843</v>
      </c>
      <c r="H6" s="74" t="s">
        <v>54</v>
      </c>
      <c r="I6" s="74" t="s">
        <v>86</v>
      </c>
      <c r="J6" s="74" t="s">
        <v>79</v>
      </c>
      <c r="K6" s="74" t="s">
        <v>143</v>
      </c>
      <c r="L6" s="155" t="s">
        <v>539</v>
      </c>
      <c r="M6" s="155" t="s">
        <v>527</v>
      </c>
      <c r="N6" s="716"/>
      <c r="O6" s="76" t="s">
        <v>529</v>
      </c>
      <c r="P6" s="270" t="s">
        <v>530</v>
      </c>
      <c r="Q6" s="271">
        <v>0</v>
      </c>
      <c r="R6" s="270" t="s">
        <v>531</v>
      </c>
      <c r="S6" s="106" t="s">
        <v>1122</v>
      </c>
      <c r="T6" s="32"/>
      <c r="U6" s="32"/>
    </row>
    <row r="7" spans="1:21" ht="409.5" x14ac:dyDescent="0.25">
      <c r="A7" s="708"/>
      <c r="B7" s="709"/>
      <c r="C7" s="712"/>
      <c r="D7" s="71">
        <v>5</v>
      </c>
      <c r="E7" s="269" t="s">
        <v>540</v>
      </c>
      <c r="F7" s="522"/>
      <c r="G7" s="155" t="s">
        <v>541</v>
      </c>
      <c r="H7" s="74" t="s">
        <v>54</v>
      </c>
      <c r="I7" s="74" t="s">
        <v>86</v>
      </c>
      <c r="J7" s="74" t="s">
        <v>79</v>
      </c>
      <c r="K7" s="74" t="s">
        <v>143</v>
      </c>
      <c r="L7" s="155" t="s">
        <v>542</v>
      </c>
      <c r="M7" s="155" t="s">
        <v>543</v>
      </c>
      <c r="N7" s="716"/>
      <c r="O7" s="76" t="s">
        <v>529</v>
      </c>
      <c r="P7" s="270" t="s">
        <v>544</v>
      </c>
      <c r="Q7" s="272">
        <v>1</v>
      </c>
      <c r="R7" s="271" t="s">
        <v>1123</v>
      </c>
      <c r="S7" s="106" t="s">
        <v>158</v>
      </c>
      <c r="T7" s="32"/>
      <c r="U7" s="32"/>
    </row>
    <row r="8" spans="1:21" ht="299.25" x14ac:dyDescent="0.25">
      <c r="A8" s="708"/>
      <c r="B8" s="710"/>
      <c r="C8" s="713"/>
      <c r="D8" s="273">
        <v>6</v>
      </c>
      <c r="E8" s="274" t="s">
        <v>545</v>
      </c>
      <c r="F8" s="482"/>
      <c r="G8" s="275" t="s">
        <v>546</v>
      </c>
      <c r="H8" s="276" t="s">
        <v>54</v>
      </c>
      <c r="I8" s="276" t="s">
        <v>86</v>
      </c>
      <c r="J8" s="276" t="s">
        <v>79</v>
      </c>
      <c r="K8" s="276" t="s">
        <v>143</v>
      </c>
      <c r="L8" s="275" t="s">
        <v>547</v>
      </c>
      <c r="M8" s="275" t="s">
        <v>527</v>
      </c>
      <c r="N8" s="716"/>
      <c r="O8" s="277" t="s">
        <v>529</v>
      </c>
      <c r="P8" s="278" t="s">
        <v>530</v>
      </c>
      <c r="Q8" s="279">
        <v>0</v>
      </c>
      <c r="R8" s="278" t="s">
        <v>531</v>
      </c>
      <c r="S8" s="280" t="s">
        <v>1122</v>
      </c>
      <c r="T8" s="32"/>
      <c r="U8" s="32"/>
    </row>
    <row r="9" spans="1:21" ht="283.5" x14ac:dyDescent="0.25">
      <c r="A9" s="708"/>
      <c r="B9" s="710"/>
      <c r="C9" s="713"/>
      <c r="D9" s="273">
        <v>7</v>
      </c>
      <c r="E9" s="274" t="s">
        <v>548</v>
      </c>
      <c r="F9" s="482"/>
      <c r="G9" s="275" t="s">
        <v>549</v>
      </c>
      <c r="H9" s="276" t="s">
        <v>54</v>
      </c>
      <c r="I9" s="276" t="s">
        <v>86</v>
      </c>
      <c r="J9" s="276" t="s">
        <v>79</v>
      </c>
      <c r="K9" s="276" t="s">
        <v>143</v>
      </c>
      <c r="L9" s="275" t="s">
        <v>550</v>
      </c>
      <c r="M9" s="275" t="s">
        <v>537</v>
      </c>
      <c r="N9" s="716"/>
      <c r="O9" s="277" t="s">
        <v>529</v>
      </c>
      <c r="P9" s="278" t="s">
        <v>530</v>
      </c>
      <c r="Q9" s="279">
        <v>0</v>
      </c>
      <c r="R9" s="278" t="s">
        <v>531</v>
      </c>
      <c r="S9" s="280" t="s">
        <v>1122</v>
      </c>
      <c r="T9" s="32"/>
      <c r="U9" s="32"/>
    </row>
    <row r="10" spans="1:21" ht="315" x14ac:dyDescent="0.25">
      <c r="A10" s="708"/>
      <c r="B10" s="710"/>
      <c r="C10" s="713"/>
      <c r="D10" s="273">
        <v>8</v>
      </c>
      <c r="E10" s="274" t="s">
        <v>551</v>
      </c>
      <c r="F10" s="482"/>
      <c r="G10" s="275" t="s">
        <v>549</v>
      </c>
      <c r="H10" s="276" t="s">
        <v>54</v>
      </c>
      <c r="I10" s="276" t="s">
        <v>86</v>
      </c>
      <c r="J10" s="276" t="s">
        <v>79</v>
      </c>
      <c r="K10" s="276" t="s">
        <v>143</v>
      </c>
      <c r="L10" s="275" t="s">
        <v>550</v>
      </c>
      <c r="M10" s="275" t="s">
        <v>537</v>
      </c>
      <c r="N10" s="716"/>
      <c r="O10" s="277" t="s">
        <v>529</v>
      </c>
      <c r="P10" s="278" t="s">
        <v>530</v>
      </c>
      <c r="Q10" s="279">
        <v>0</v>
      </c>
      <c r="R10" s="278" t="s">
        <v>531</v>
      </c>
      <c r="S10" s="280" t="s">
        <v>1122</v>
      </c>
      <c r="T10" s="32"/>
      <c r="U10" s="32"/>
    </row>
    <row r="11" spans="1:21" ht="268.5" thickBot="1" x14ac:dyDescent="0.3">
      <c r="A11" s="708"/>
      <c r="B11" s="711"/>
      <c r="C11" s="714"/>
      <c r="D11" s="83">
        <v>9</v>
      </c>
      <c r="E11" s="281" t="s">
        <v>1124</v>
      </c>
      <c r="F11" s="523"/>
      <c r="G11" s="282" t="s">
        <v>552</v>
      </c>
      <c r="H11" s="86" t="s">
        <v>54</v>
      </c>
      <c r="I11" s="86" t="s">
        <v>86</v>
      </c>
      <c r="J11" s="86" t="s">
        <v>79</v>
      </c>
      <c r="K11" s="86" t="s">
        <v>143</v>
      </c>
      <c r="L11" s="282" t="s">
        <v>553</v>
      </c>
      <c r="M11" s="282" t="s">
        <v>554</v>
      </c>
      <c r="N11" s="717"/>
      <c r="O11" s="88" t="s">
        <v>529</v>
      </c>
      <c r="P11" s="283" t="s">
        <v>555</v>
      </c>
      <c r="Q11" s="284">
        <v>1</v>
      </c>
      <c r="R11" s="283" t="s">
        <v>556</v>
      </c>
      <c r="S11" s="285" t="s">
        <v>154</v>
      </c>
      <c r="T11" s="32"/>
      <c r="U11" s="32"/>
    </row>
  </sheetData>
  <mergeCells count="7">
    <mergeCell ref="A1:U1"/>
    <mergeCell ref="A2:C2"/>
    <mergeCell ref="A3:A11"/>
    <mergeCell ref="B3:B11"/>
    <mergeCell ref="C3:C11"/>
    <mergeCell ref="F3:F11"/>
    <mergeCell ref="N3:N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8"/>
  <sheetViews>
    <sheetView workbookViewId="0">
      <selection activeCell="S7" sqref="S7:S8"/>
    </sheetView>
  </sheetViews>
  <sheetFormatPr baseColWidth="10" defaultRowHeight="15" x14ac:dyDescent="0.25"/>
  <sheetData>
    <row r="1" spans="1:21" ht="18.75" x14ac:dyDescent="0.25">
      <c r="A1" s="718" t="s">
        <v>557</v>
      </c>
      <c r="B1" s="719"/>
      <c r="C1" s="719"/>
      <c r="D1" s="719"/>
      <c r="E1" s="719"/>
      <c r="F1" s="719"/>
      <c r="G1" s="719"/>
      <c r="H1" s="719"/>
      <c r="I1" s="719"/>
      <c r="J1" s="719"/>
      <c r="K1" s="719"/>
      <c r="L1" s="719"/>
      <c r="M1" s="719"/>
      <c r="N1" s="719"/>
      <c r="O1" s="719"/>
      <c r="P1" s="719"/>
      <c r="Q1" s="719"/>
      <c r="R1" s="719"/>
      <c r="S1" s="719"/>
      <c r="T1" s="719"/>
      <c r="U1" s="720"/>
    </row>
    <row r="2" spans="1:21" ht="76.5" x14ac:dyDescent="0.25">
      <c r="A2" s="721" t="s">
        <v>34</v>
      </c>
      <c r="B2" s="722"/>
      <c r="C2" s="723"/>
      <c r="D2" s="286" t="s">
        <v>76</v>
      </c>
      <c r="E2" s="286" t="s">
        <v>36</v>
      </c>
      <c r="F2" s="287" t="s">
        <v>77</v>
      </c>
      <c r="G2" s="286" t="s">
        <v>38</v>
      </c>
      <c r="H2" s="287" t="s">
        <v>39</v>
      </c>
      <c r="I2" s="287" t="s">
        <v>78</v>
      </c>
      <c r="J2" s="287" t="s">
        <v>41</v>
      </c>
      <c r="K2" s="287" t="s">
        <v>42</v>
      </c>
      <c r="L2" s="286" t="s">
        <v>43</v>
      </c>
      <c r="M2" s="286" t="s">
        <v>44</v>
      </c>
      <c r="N2" s="287" t="s">
        <v>45</v>
      </c>
      <c r="O2" s="287" t="s">
        <v>46</v>
      </c>
      <c r="P2" s="286" t="s">
        <v>47</v>
      </c>
      <c r="Q2" s="288" t="s">
        <v>558</v>
      </c>
      <c r="R2" s="289" t="s">
        <v>559</v>
      </c>
      <c r="S2" s="288" t="s">
        <v>147</v>
      </c>
      <c r="T2" s="288" t="s">
        <v>560</v>
      </c>
      <c r="U2" s="289" t="s">
        <v>561</v>
      </c>
    </row>
    <row r="3" spans="1:21" ht="127.5" x14ac:dyDescent="0.25">
      <c r="A3" s="724" t="s">
        <v>562</v>
      </c>
      <c r="B3" s="626" t="s">
        <v>563</v>
      </c>
      <c r="C3" s="728" t="s">
        <v>564</v>
      </c>
      <c r="D3" s="290">
        <v>1</v>
      </c>
      <c r="E3" s="291" t="s">
        <v>565</v>
      </c>
      <c r="F3" s="730" t="s">
        <v>331</v>
      </c>
      <c r="G3" s="291" t="s">
        <v>566</v>
      </c>
      <c r="H3" s="730" t="s">
        <v>355</v>
      </c>
      <c r="I3" s="730" t="s">
        <v>86</v>
      </c>
      <c r="J3" s="730" t="s">
        <v>206</v>
      </c>
      <c r="K3" s="730" t="s">
        <v>356</v>
      </c>
      <c r="L3" s="737" t="s">
        <v>567</v>
      </c>
      <c r="M3" s="737" t="s">
        <v>1125</v>
      </c>
      <c r="N3" s="730" t="s">
        <v>568</v>
      </c>
      <c r="O3" s="730" t="s">
        <v>569</v>
      </c>
      <c r="P3" s="622" t="s">
        <v>1126</v>
      </c>
      <c r="Q3" s="738">
        <v>1</v>
      </c>
      <c r="R3" s="732" t="s">
        <v>1127</v>
      </c>
      <c r="S3" s="733" t="s">
        <v>570</v>
      </c>
      <c r="T3" s="735">
        <v>45642</v>
      </c>
      <c r="U3" s="732"/>
    </row>
    <row r="4" spans="1:21" ht="153" x14ac:dyDescent="0.25">
      <c r="A4" s="724"/>
      <c r="B4" s="726"/>
      <c r="C4" s="728"/>
      <c r="D4" s="290">
        <v>2</v>
      </c>
      <c r="E4" s="291" t="s">
        <v>571</v>
      </c>
      <c r="F4" s="730"/>
      <c r="G4" s="291" t="s">
        <v>1128</v>
      </c>
      <c r="H4" s="730"/>
      <c r="I4" s="730"/>
      <c r="J4" s="730"/>
      <c r="K4" s="730"/>
      <c r="L4" s="737"/>
      <c r="M4" s="737"/>
      <c r="N4" s="730"/>
      <c r="O4" s="730"/>
      <c r="P4" s="622"/>
      <c r="Q4" s="624"/>
      <c r="R4" s="732"/>
      <c r="S4" s="734"/>
      <c r="T4" s="624"/>
      <c r="U4" s="732"/>
    </row>
    <row r="5" spans="1:21" x14ac:dyDescent="0.25">
      <c r="A5" s="724"/>
      <c r="B5" s="726"/>
      <c r="C5" s="728"/>
      <c r="D5" s="736">
        <v>3</v>
      </c>
      <c r="E5" s="622" t="s">
        <v>572</v>
      </c>
      <c r="F5" s="730"/>
      <c r="G5" s="622" t="s">
        <v>1129</v>
      </c>
      <c r="H5" s="730"/>
      <c r="I5" s="730"/>
      <c r="J5" s="730"/>
      <c r="K5" s="730"/>
      <c r="L5" s="737" t="s">
        <v>573</v>
      </c>
      <c r="M5" s="737" t="s">
        <v>574</v>
      </c>
      <c r="N5" s="730"/>
      <c r="O5" s="730"/>
      <c r="P5" s="622" t="s">
        <v>575</v>
      </c>
      <c r="Q5" s="738">
        <v>1</v>
      </c>
      <c r="R5" s="744" t="s">
        <v>576</v>
      </c>
      <c r="S5" s="733" t="s">
        <v>577</v>
      </c>
      <c r="T5" s="735">
        <v>45642</v>
      </c>
      <c r="U5" s="744"/>
    </row>
    <row r="6" spans="1:21" x14ac:dyDescent="0.25">
      <c r="A6" s="724"/>
      <c r="B6" s="726"/>
      <c r="C6" s="728"/>
      <c r="D6" s="736"/>
      <c r="E6" s="622"/>
      <c r="F6" s="730"/>
      <c r="G6" s="622"/>
      <c r="H6" s="730"/>
      <c r="I6" s="730"/>
      <c r="J6" s="730"/>
      <c r="K6" s="730"/>
      <c r="L6" s="737"/>
      <c r="M6" s="737"/>
      <c r="N6" s="730"/>
      <c r="O6" s="730"/>
      <c r="P6" s="622"/>
      <c r="Q6" s="624"/>
      <c r="R6" s="745"/>
      <c r="S6" s="734"/>
      <c r="T6" s="624"/>
      <c r="U6" s="745"/>
    </row>
    <row r="7" spans="1:21" ht="114.75" x14ac:dyDescent="0.25">
      <c r="A7" s="724"/>
      <c r="B7" s="726"/>
      <c r="C7" s="728"/>
      <c r="D7" s="290">
        <v>4</v>
      </c>
      <c r="E7" s="291" t="s">
        <v>578</v>
      </c>
      <c r="F7" s="730"/>
      <c r="G7" s="291" t="s">
        <v>1129</v>
      </c>
      <c r="H7" s="730"/>
      <c r="I7" s="730"/>
      <c r="J7" s="730"/>
      <c r="K7" s="730"/>
      <c r="L7" s="737" t="s">
        <v>579</v>
      </c>
      <c r="M7" s="737" t="s">
        <v>580</v>
      </c>
      <c r="N7" s="730"/>
      <c r="O7" s="730"/>
      <c r="P7" s="622" t="s">
        <v>1130</v>
      </c>
      <c r="Q7" s="738">
        <v>1</v>
      </c>
      <c r="R7" s="742" t="s">
        <v>581</v>
      </c>
      <c r="S7" s="733" t="s">
        <v>582</v>
      </c>
      <c r="T7" s="735">
        <v>45642</v>
      </c>
      <c r="U7" s="742"/>
    </row>
    <row r="8" spans="1:21" ht="204.75" thickBot="1" x14ac:dyDescent="0.3">
      <c r="A8" s="725"/>
      <c r="B8" s="727"/>
      <c r="C8" s="729"/>
      <c r="D8" s="292">
        <v>5</v>
      </c>
      <c r="E8" s="293" t="s">
        <v>583</v>
      </c>
      <c r="F8" s="731"/>
      <c r="G8" s="293" t="s">
        <v>584</v>
      </c>
      <c r="H8" s="731"/>
      <c r="I8" s="731"/>
      <c r="J8" s="731"/>
      <c r="K8" s="731"/>
      <c r="L8" s="739"/>
      <c r="M8" s="739"/>
      <c r="N8" s="731"/>
      <c r="O8" s="731"/>
      <c r="P8" s="740"/>
      <c r="Q8" s="741"/>
      <c r="R8" s="743"/>
      <c r="S8" s="746"/>
      <c r="T8" s="741"/>
      <c r="U8" s="743"/>
    </row>
  </sheetData>
  <mergeCells count="39">
    <mergeCell ref="R7:R8"/>
    <mergeCell ref="T7:T8"/>
    <mergeCell ref="U7:U8"/>
    <mergeCell ref="R5:R6"/>
    <mergeCell ref="S5:S6"/>
    <mergeCell ref="T5:T6"/>
    <mergeCell ref="U5:U6"/>
    <mergeCell ref="S7:S8"/>
    <mergeCell ref="L7:L8"/>
    <mergeCell ref="M7:M8"/>
    <mergeCell ref="P7:P8"/>
    <mergeCell ref="Q7:Q8"/>
    <mergeCell ref="L3:L4"/>
    <mergeCell ref="M3:M4"/>
    <mergeCell ref="N3:N8"/>
    <mergeCell ref="O3:O8"/>
    <mergeCell ref="P3:P4"/>
    <mergeCell ref="Q5:Q6"/>
    <mergeCell ref="G5:G6"/>
    <mergeCell ref="L5:L6"/>
    <mergeCell ref="M5:M6"/>
    <mergeCell ref="P5:P6"/>
    <mergeCell ref="Q3:Q4"/>
    <mergeCell ref="A1:U1"/>
    <mergeCell ref="A2:C2"/>
    <mergeCell ref="A3:A8"/>
    <mergeCell ref="B3:B8"/>
    <mergeCell ref="C3:C8"/>
    <mergeCell ref="F3:F8"/>
    <mergeCell ref="H3:H8"/>
    <mergeCell ref="I3:I8"/>
    <mergeCell ref="J3:J8"/>
    <mergeCell ref="K3:K8"/>
    <mergeCell ref="R3:R4"/>
    <mergeCell ref="S3:S4"/>
    <mergeCell ref="T3:T4"/>
    <mergeCell ref="U3:U4"/>
    <mergeCell ref="D5:D6"/>
    <mergeCell ref="E5: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
  <sheetViews>
    <sheetView topLeftCell="A6" workbookViewId="0">
      <selection activeCell="A2" sqref="A2:Q6"/>
    </sheetView>
  </sheetViews>
  <sheetFormatPr baseColWidth="10" defaultRowHeight="15" x14ac:dyDescent="0.25"/>
  <cols>
    <col min="1" max="1" width="10.7109375" customWidth="1"/>
    <col min="2" max="2" width="0.7109375" hidden="1" customWidth="1"/>
    <col min="3" max="3" width="16" customWidth="1"/>
    <col min="4" max="4" width="19.7109375" customWidth="1"/>
    <col min="5" max="5" width="5.42578125" customWidth="1"/>
    <col min="6" max="6" width="16.42578125" customWidth="1"/>
    <col min="7" max="7" width="3" customWidth="1"/>
    <col min="8" max="8" width="3.42578125" customWidth="1"/>
    <col min="9" max="9" width="4.85546875" customWidth="1"/>
    <col min="10" max="10" width="5.28515625" customWidth="1"/>
    <col min="11" max="11" width="20.42578125" customWidth="1"/>
    <col min="12" max="12" width="17.140625" customWidth="1"/>
    <col min="13" max="13" width="4.5703125" customWidth="1"/>
    <col min="14" max="14" width="4.28515625" customWidth="1"/>
    <col min="15" max="15" width="12" customWidth="1"/>
    <col min="16" max="16" width="11.140625" customWidth="1"/>
    <col min="17" max="17" width="45.85546875" customWidth="1"/>
  </cols>
  <sheetData>
    <row r="1" spans="1:17" ht="15.75" thickBot="1" x14ac:dyDescent="0.3"/>
    <row r="2" spans="1:17" ht="16.5" thickBot="1" x14ac:dyDescent="0.3">
      <c r="A2" s="410" t="s">
        <v>33</v>
      </c>
      <c r="B2" s="411"/>
      <c r="C2" s="411"/>
      <c r="D2" s="411"/>
      <c r="E2" s="411"/>
      <c r="F2" s="411"/>
      <c r="G2" s="411"/>
      <c r="H2" s="411"/>
      <c r="I2" s="411"/>
      <c r="J2" s="411"/>
      <c r="K2" s="411"/>
      <c r="L2" s="411"/>
      <c r="M2" s="411"/>
      <c r="N2" s="411"/>
      <c r="O2" s="411"/>
      <c r="P2" s="411"/>
      <c r="Q2" s="412"/>
    </row>
    <row r="3" spans="1:17" ht="92.25" x14ac:dyDescent="0.25">
      <c r="A3" s="398" t="s">
        <v>34</v>
      </c>
      <c r="B3" s="399"/>
      <c r="C3" s="31" t="s">
        <v>35</v>
      </c>
      <c r="D3" s="17" t="s">
        <v>36</v>
      </c>
      <c r="E3" s="18" t="s">
        <v>37</v>
      </c>
      <c r="F3" s="17" t="s">
        <v>38</v>
      </c>
      <c r="G3" s="18" t="s">
        <v>39</v>
      </c>
      <c r="H3" s="18" t="s">
        <v>40</v>
      </c>
      <c r="I3" s="18" t="s">
        <v>41</v>
      </c>
      <c r="J3" s="18" t="s">
        <v>42</v>
      </c>
      <c r="K3" s="17" t="s">
        <v>43</v>
      </c>
      <c r="L3" s="17" t="s">
        <v>44</v>
      </c>
      <c r="M3" s="18" t="s">
        <v>45</v>
      </c>
      <c r="N3" s="18" t="s">
        <v>46</v>
      </c>
      <c r="O3" s="17" t="s">
        <v>47</v>
      </c>
      <c r="P3" s="19" t="s">
        <v>48</v>
      </c>
      <c r="Q3" s="19" t="s">
        <v>49</v>
      </c>
    </row>
    <row r="4" spans="1:17" ht="168.75" x14ac:dyDescent="0.25">
      <c r="A4" s="400" t="s">
        <v>50</v>
      </c>
      <c r="B4" s="401"/>
      <c r="C4" s="20" t="s">
        <v>51</v>
      </c>
      <c r="D4" s="21" t="s">
        <v>52</v>
      </c>
      <c r="E4" s="406"/>
      <c r="F4" s="21" t="s">
        <v>53</v>
      </c>
      <c r="G4" s="20" t="s">
        <v>54</v>
      </c>
      <c r="H4" s="20" t="s">
        <v>55</v>
      </c>
      <c r="I4" s="20" t="s">
        <v>55</v>
      </c>
      <c r="J4" s="20" t="s">
        <v>56</v>
      </c>
      <c r="K4" s="21" t="s">
        <v>57</v>
      </c>
      <c r="L4" s="21" t="s">
        <v>58</v>
      </c>
      <c r="M4" s="407" t="s">
        <v>59</v>
      </c>
      <c r="N4" s="20" t="s">
        <v>60</v>
      </c>
      <c r="O4" s="21" t="s">
        <v>61</v>
      </c>
      <c r="P4" s="22"/>
      <c r="Q4" s="23" t="s">
        <v>94</v>
      </c>
    </row>
    <row r="5" spans="1:17" ht="303" x14ac:dyDescent="0.25">
      <c r="A5" s="402"/>
      <c r="B5" s="403"/>
      <c r="C5" s="20" t="s">
        <v>62</v>
      </c>
      <c r="D5" s="21" t="s">
        <v>63</v>
      </c>
      <c r="E5" s="406"/>
      <c r="F5" s="21" t="s">
        <v>64</v>
      </c>
      <c r="G5" s="20" t="s">
        <v>54</v>
      </c>
      <c r="H5" s="20" t="s">
        <v>65</v>
      </c>
      <c r="I5" s="20" t="s">
        <v>55</v>
      </c>
      <c r="J5" s="20" t="s">
        <v>56</v>
      </c>
      <c r="K5" s="24" t="s">
        <v>66</v>
      </c>
      <c r="L5" s="21" t="s">
        <v>67</v>
      </c>
      <c r="M5" s="408"/>
      <c r="N5" s="20" t="s">
        <v>60</v>
      </c>
      <c r="O5" s="21" t="s">
        <v>61</v>
      </c>
      <c r="P5" s="22"/>
      <c r="Q5" s="23" t="s">
        <v>95</v>
      </c>
    </row>
    <row r="6" spans="1:17" ht="299.25" x14ac:dyDescent="0.25">
      <c r="A6" s="404"/>
      <c r="B6" s="405"/>
      <c r="C6" s="20" t="s">
        <v>68</v>
      </c>
      <c r="D6" s="21" t="s">
        <v>69</v>
      </c>
      <c r="E6" s="406"/>
      <c r="F6" s="21" t="s">
        <v>70</v>
      </c>
      <c r="G6" s="20" t="s">
        <v>54</v>
      </c>
      <c r="H6" s="20" t="s">
        <v>55</v>
      </c>
      <c r="I6" s="20" t="s">
        <v>55</v>
      </c>
      <c r="J6" s="20" t="s">
        <v>56</v>
      </c>
      <c r="K6" s="21" t="s">
        <v>71</v>
      </c>
      <c r="L6" s="21" t="s">
        <v>72</v>
      </c>
      <c r="M6" s="409"/>
      <c r="N6" s="20" t="s">
        <v>60</v>
      </c>
      <c r="O6" s="21" t="s">
        <v>73</v>
      </c>
      <c r="P6" s="25"/>
      <c r="Q6" s="37" t="s">
        <v>96</v>
      </c>
    </row>
  </sheetData>
  <mergeCells count="5">
    <mergeCell ref="A3:B3"/>
    <mergeCell ref="A4:B6"/>
    <mergeCell ref="E4:E6"/>
    <mergeCell ref="M4:M6"/>
    <mergeCell ref="A2:Q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4"/>
  <sheetViews>
    <sheetView workbookViewId="0">
      <selection activeCell="Q3" sqref="Q3"/>
    </sheetView>
  </sheetViews>
  <sheetFormatPr baseColWidth="10" defaultRowHeight="15" x14ac:dyDescent="0.25"/>
  <sheetData>
    <row r="1" spans="1:14" ht="19.5" thickBot="1" x14ac:dyDescent="0.3">
      <c r="A1" s="571" t="s">
        <v>585</v>
      </c>
      <c r="B1" s="572"/>
      <c r="C1" s="572"/>
      <c r="D1" s="572"/>
      <c r="E1" s="572"/>
      <c r="F1" s="572"/>
      <c r="G1" s="572"/>
      <c r="H1" s="572"/>
      <c r="I1" s="572"/>
      <c r="J1" s="572"/>
      <c r="K1" s="572"/>
      <c r="L1" s="572"/>
      <c r="M1" s="572"/>
      <c r="N1" s="573"/>
    </row>
    <row r="2" spans="1:14" ht="57.75" x14ac:dyDescent="0.25">
      <c r="A2" s="124" t="s">
        <v>34</v>
      </c>
      <c r="B2" s="44" t="s">
        <v>76</v>
      </c>
      <c r="C2" s="44" t="s">
        <v>36</v>
      </c>
      <c r="D2" s="45" t="s">
        <v>37</v>
      </c>
      <c r="E2" s="44" t="s">
        <v>38</v>
      </c>
      <c r="F2" s="45" t="s">
        <v>39</v>
      </c>
      <c r="G2" s="45" t="s">
        <v>40</v>
      </c>
      <c r="H2" s="45" t="s">
        <v>41</v>
      </c>
      <c r="I2" s="45" t="s">
        <v>42</v>
      </c>
      <c r="J2" s="44" t="s">
        <v>43</v>
      </c>
      <c r="K2" s="44" t="s">
        <v>44</v>
      </c>
      <c r="L2" s="45" t="s">
        <v>45</v>
      </c>
      <c r="M2" s="45" t="s">
        <v>46</v>
      </c>
      <c r="N2" s="294" t="s">
        <v>47</v>
      </c>
    </row>
    <row r="3" spans="1:14" ht="270" x14ac:dyDescent="0.25">
      <c r="A3" s="464" t="s">
        <v>586</v>
      </c>
      <c r="B3" s="747">
        <v>1</v>
      </c>
      <c r="C3" s="749" t="s">
        <v>587</v>
      </c>
      <c r="D3" s="464" t="s">
        <v>128</v>
      </c>
      <c r="E3" s="295" t="s">
        <v>588</v>
      </c>
      <c r="F3" s="471" t="s">
        <v>54</v>
      </c>
      <c r="G3" s="454" t="s">
        <v>111</v>
      </c>
      <c r="H3" s="504" t="s">
        <v>206</v>
      </c>
      <c r="I3" s="504" t="s">
        <v>143</v>
      </c>
      <c r="J3" s="6" t="s">
        <v>589</v>
      </c>
      <c r="K3" s="6" t="s">
        <v>590</v>
      </c>
      <c r="L3" s="464" t="s">
        <v>591</v>
      </c>
      <c r="M3" s="63" t="s">
        <v>592</v>
      </c>
      <c r="N3" s="296" t="s">
        <v>593</v>
      </c>
    </row>
    <row r="4" spans="1:14" ht="135" x14ac:dyDescent="0.25">
      <c r="A4" s="465"/>
      <c r="B4" s="748"/>
      <c r="C4" s="750"/>
      <c r="D4" s="465"/>
      <c r="E4" s="295" t="s">
        <v>594</v>
      </c>
      <c r="F4" s="465"/>
      <c r="G4" s="456"/>
      <c r="H4" s="505"/>
      <c r="I4" s="505"/>
      <c r="J4" s="6" t="s">
        <v>595</v>
      </c>
      <c r="K4" s="6" t="s">
        <v>596</v>
      </c>
      <c r="L4" s="465"/>
      <c r="M4" s="63" t="s">
        <v>592</v>
      </c>
      <c r="N4" s="296" t="s">
        <v>597</v>
      </c>
    </row>
  </sheetData>
  <mergeCells count="10">
    <mergeCell ref="A1:N1"/>
    <mergeCell ref="A3:A4"/>
    <mergeCell ref="B3:B4"/>
    <mergeCell ref="C3:C4"/>
    <mergeCell ref="D3:D4"/>
    <mergeCell ref="F3:F4"/>
    <mergeCell ref="G3:G4"/>
    <mergeCell ref="H3:H4"/>
    <mergeCell ref="I3:I4"/>
    <mergeCell ref="L3:L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7"/>
  <sheetViews>
    <sheetView topLeftCell="A7" workbookViewId="0">
      <selection activeCell="N7" sqref="N7"/>
    </sheetView>
  </sheetViews>
  <sheetFormatPr baseColWidth="10" defaultRowHeight="15" x14ac:dyDescent="0.25"/>
  <sheetData>
    <row r="1" spans="1:14" ht="18.75" x14ac:dyDescent="0.25">
      <c r="A1" s="513" t="s">
        <v>598</v>
      </c>
      <c r="B1" s="514"/>
      <c r="C1" s="514"/>
      <c r="D1" s="514"/>
      <c r="E1" s="514"/>
      <c r="F1" s="514"/>
      <c r="G1" s="514"/>
      <c r="H1" s="514"/>
      <c r="I1" s="514"/>
      <c r="J1" s="514"/>
      <c r="K1" s="514"/>
      <c r="L1" s="514"/>
      <c r="M1" s="514"/>
      <c r="N1" s="515"/>
    </row>
    <row r="2" spans="1:14" ht="58.5" thickBot="1" x14ac:dyDescent="0.3">
      <c r="A2" s="297" t="s">
        <v>34</v>
      </c>
      <c r="B2" s="47" t="s">
        <v>76</v>
      </c>
      <c r="C2" s="47" t="s">
        <v>36</v>
      </c>
      <c r="D2" s="69" t="s">
        <v>77</v>
      </c>
      <c r="E2" s="68" t="s">
        <v>38</v>
      </c>
      <c r="F2" s="69" t="s">
        <v>39</v>
      </c>
      <c r="G2" s="69" t="s">
        <v>78</v>
      </c>
      <c r="H2" s="69" t="s">
        <v>41</v>
      </c>
      <c r="I2" s="69" t="s">
        <v>42</v>
      </c>
      <c r="J2" s="68" t="s">
        <v>43</v>
      </c>
      <c r="K2" s="68" t="s">
        <v>44</v>
      </c>
      <c r="L2" s="69" t="s">
        <v>45</v>
      </c>
      <c r="M2" s="69" t="s">
        <v>46</v>
      </c>
      <c r="N2" s="70" t="s">
        <v>47</v>
      </c>
    </row>
    <row r="3" spans="1:14" ht="409.5" x14ac:dyDescent="0.25">
      <c r="A3" s="584" t="s">
        <v>599</v>
      </c>
      <c r="B3" s="593">
        <v>1</v>
      </c>
      <c r="C3" s="751" t="s">
        <v>600</v>
      </c>
      <c r="D3" s="417" t="s">
        <v>128</v>
      </c>
      <c r="E3" s="5" t="s">
        <v>601</v>
      </c>
      <c r="F3" s="29" t="s">
        <v>181</v>
      </c>
      <c r="G3" s="29" t="s">
        <v>86</v>
      </c>
      <c r="H3" s="29" t="s">
        <v>55</v>
      </c>
      <c r="I3" s="29" t="s">
        <v>602</v>
      </c>
      <c r="J3" s="5" t="s">
        <v>1131</v>
      </c>
      <c r="K3" s="298" t="s">
        <v>603</v>
      </c>
      <c r="L3" s="436" t="s">
        <v>604</v>
      </c>
      <c r="M3" s="436" t="s">
        <v>350</v>
      </c>
      <c r="N3" s="149" t="s">
        <v>1132</v>
      </c>
    </row>
    <row r="4" spans="1:14" ht="255" x14ac:dyDescent="0.25">
      <c r="A4" s="585"/>
      <c r="B4" s="434"/>
      <c r="C4" s="752"/>
      <c r="D4" s="420"/>
      <c r="E4" s="5" t="s">
        <v>605</v>
      </c>
      <c r="F4" s="29"/>
      <c r="G4" s="29"/>
      <c r="H4" s="29"/>
      <c r="I4" s="29"/>
      <c r="J4" s="5" t="s">
        <v>606</v>
      </c>
      <c r="K4" s="298" t="s">
        <v>607</v>
      </c>
      <c r="L4" s="425"/>
      <c r="M4" s="425"/>
      <c r="N4" s="149" t="s">
        <v>608</v>
      </c>
    </row>
    <row r="5" spans="1:14" ht="409.5" x14ac:dyDescent="0.25">
      <c r="A5" s="585"/>
      <c r="B5" s="5">
        <v>2</v>
      </c>
      <c r="C5" s="299" t="s">
        <v>1133</v>
      </c>
      <c r="D5" s="420"/>
      <c r="E5" s="5" t="s">
        <v>1134</v>
      </c>
      <c r="F5" s="29" t="s">
        <v>181</v>
      </c>
      <c r="G5" s="29" t="s">
        <v>55</v>
      </c>
      <c r="H5" s="29" t="s">
        <v>79</v>
      </c>
      <c r="I5" s="29" t="s">
        <v>602</v>
      </c>
      <c r="J5" s="5" t="s">
        <v>1135</v>
      </c>
      <c r="K5" s="298" t="s">
        <v>609</v>
      </c>
      <c r="L5" s="425"/>
      <c r="M5" s="425"/>
      <c r="N5" s="149" t="s">
        <v>1136</v>
      </c>
    </row>
    <row r="6" spans="1:14" ht="220.5" x14ac:dyDescent="0.25">
      <c r="A6" s="585"/>
      <c r="B6" s="5">
        <v>3</v>
      </c>
      <c r="C6" s="299" t="s">
        <v>610</v>
      </c>
      <c r="D6" s="420"/>
      <c r="E6" s="5" t="s">
        <v>611</v>
      </c>
      <c r="F6" s="29" t="s">
        <v>181</v>
      </c>
      <c r="G6" s="29" t="s">
        <v>55</v>
      </c>
      <c r="H6" s="29" t="s">
        <v>206</v>
      </c>
      <c r="I6" s="29" t="s">
        <v>602</v>
      </c>
      <c r="J6" s="5" t="s">
        <v>612</v>
      </c>
      <c r="K6" s="5" t="s">
        <v>613</v>
      </c>
      <c r="L6" s="426"/>
      <c r="M6" s="425"/>
      <c r="N6" s="149" t="s">
        <v>614</v>
      </c>
    </row>
    <row r="7" spans="1:14" ht="360.75" thickBot="1" x14ac:dyDescent="0.3">
      <c r="A7" s="586"/>
      <c r="B7" s="113">
        <v>4</v>
      </c>
      <c r="C7" s="300" t="s">
        <v>615</v>
      </c>
      <c r="D7" s="753"/>
      <c r="E7" s="113" t="s">
        <v>616</v>
      </c>
      <c r="F7" s="114" t="s">
        <v>181</v>
      </c>
      <c r="G7" s="114" t="s">
        <v>86</v>
      </c>
      <c r="H7" s="114" t="s">
        <v>55</v>
      </c>
      <c r="I7" s="114" t="s">
        <v>602</v>
      </c>
      <c r="J7" s="113" t="s">
        <v>1137</v>
      </c>
      <c r="K7" s="113" t="s">
        <v>1138</v>
      </c>
      <c r="L7" s="114" t="s">
        <v>617</v>
      </c>
      <c r="M7" s="594"/>
      <c r="N7" s="152" t="s">
        <v>1139</v>
      </c>
    </row>
  </sheetData>
  <mergeCells count="7">
    <mergeCell ref="A1:N1"/>
    <mergeCell ref="A3:A7"/>
    <mergeCell ref="B3:B4"/>
    <mergeCell ref="C3:C4"/>
    <mergeCell ref="D3:D7"/>
    <mergeCell ref="L3:L6"/>
    <mergeCell ref="M3:M7"/>
  </mergeCells>
  <hyperlinks>
    <hyperlink ref="K3" r:id="rId1" xr:uid="{00000000-0004-0000-1400-000000000000}"/>
    <hyperlink ref="K4" r:id="rId2" xr:uid="{00000000-0004-0000-1400-000001000000}"/>
    <hyperlink ref="K5" r:id="rId3" location="gid=2392098721https://www.bolivar.gov.co/web/seccion/atencion-al-ciudadano/calendario-de-eventos " display="https://docs.google.com/spreadsheets/d/1-GOBrRmuqy2EN7Is2apBgaWZg3O51bX4vYgzg3nNJUU/edit?pli=1&amp;gid=239209872#gid=2392098721https://www.bolivar.gov.co/web/seccion/atencion-al-ciudadano/calendario-de-eventos " xr:uid="{00000000-0004-0000-1400-000002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5"/>
  <sheetViews>
    <sheetView topLeftCell="A4" zoomScaleNormal="100" workbookViewId="0">
      <selection activeCell="S5" sqref="S5"/>
    </sheetView>
  </sheetViews>
  <sheetFormatPr baseColWidth="10" defaultRowHeight="15" x14ac:dyDescent="0.25"/>
  <sheetData>
    <row r="1" spans="1:16" ht="19.5" thickBot="1" x14ac:dyDescent="0.3">
      <c r="A1" s="758" t="s">
        <v>618</v>
      </c>
      <c r="B1" s="759"/>
      <c r="C1" s="759"/>
      <c r="D1" s="759"/>
      <c r="E1" s="759"/>
      <c r="F1" s="759"/>
      <c r="G1" s="759"/>
      <c r="H1" s="759"/>
      <c r="I1" s="759"/>
      <c r="J1" s="759"/>
      <c r="K1" s="759"/>
      <c r="L1" s="759"/>
      <c r="M1" s="759"/>
      <c r="N1" s="759"/>
      <c r="O1" s="759"/>
      <c r="P1" s="760"/>
    </row>
    <row r="2" spans="1:16" ht="85.5" thickBot="1" x14ac:dyDescent="0.3">
      <c r="A2" s="761" t="s">
        <v>34</v>
      </c>
      <c r="B2" s="762"/>
      <c r="C2" s="762"/>
      <c r="D2" s="301" t="s">
        <v>245</v>
      </c>
      <c r="E2" s="301" t="s">
        <v>619</v>
      </c>
      <c r="F2" s="302" t="s">
        <v>77</v>
      </c>
      <c r="G2" s="301" t="s">
        <v>38</v>
      </c>
      <c r="H2" s="303" t="s">
        <v>39</v>
      </c>
      <c r="I2" s="302" t="s">
        <v>78</v>
      </c>
      <c r="J2" s="303" t="s">
        <v>41</v>
      </c>
      <c r="K2" s="303" t="s">
        <v>42</v>
      </c>
      <c r="L2" s="301" t="s">
        <v>43</v>
      </c>
      <c r="M2" s="301" t="s">
        <v>44</v>
      </c>
      <c r="N2" s="302" t="s">
        <v>45</v>
      </c>
      <c r="O2" s="302" t="s">
        <v>46</v>
      </c>
      <c r="P2" s="304" t="s">
        <v>47</v>
      </c>
    </row>
    <row r="3" spans="1:16" ht="405" x14ac:dyDescent="0.25">
      <c r="A3" s="763"/>
      <c r="B3" s="427"/>
      <c r="C3" s="427"/>
      <c r="D3" s="765">
        <v>1</v>
      </c>
      <c r="E3" s="390" t="s">
        <v>620</v>
      </c>
      <c r="F3" s="769"/>
      <c r="G3" s="5" t="s">
        <v>1140</v>
      </c>
      <c r="H3" s="427" t="s">
        <v>181</v>
      </c>
      <c r="I3" s="427" t="s">
        <v>86</v>
      </c>
      <c r="J3" s="427" t="s">
        <v>55</v>
      </c>
      <c r="K3" s="427" t="s">
        <v>621</v>
      </c>
      <c r="L3" s="391" t="s">
        <v>1141</v>
      </c>
      <c r="M3" s="5" t="s">
        <v>1142</v>
      </c>
      <c r="N3" s="427"/>
      <c r="O3" s="427" t="s">
        <v>83</v>
      </c>
      <c r="P3" s="756" t="s">
        <v>1143</v>
      </c>
    </row>
    <row r="4" spans="1:16" ht="180" x14ac:dyDescent="0.25">
      <c r="A4" s="618"/>
      <c r="B4" s="436"/>
      <c r="C4" s="436"/>
      <c r="D4" s="766"/>
      <c r="E4" s="620"/>
      <c r="F4" s="770"/>
      <c r="G4" s="377" t="s">
        <v>1144</v>
      </c>
      <c r="H4" s="436"/>
      <c r="I4" s="436"/>
      <c r="J4" s="436"/>
      <c r="K4" s="436"/>
      <c r="L4" s="430"/>
      <c r="M4" s="119" t="s">
        <v>1145</v>
      </c>
      <c r="N4" s="436"/>
      <c r="O4" s="436"/>
      <c r="P4" s="511"/>
    </row>
    <row r="5" spans="1:16" ht="75.75" thickBot="1" x14ac:dyDescent="0.3">
      <c r="A5" s="764"/>
      <c r="B5" s="755"/>
      <c r="C5" s="755"/>
      <c r="D5" s="767"/>
      <c r="E5" s="768"/>
      <c r="F5" s="771"/>
      <c r="G5" s="772"/>
      <c r="H5" s="755"/>
      <c r="I5" s="755"/>
      <c r="J5" s="755"/>
      <c r="K5" s="755"/>
      <c r="L5" s="754"/>
      <c r="M5" s="113" t="s">
        <v>1146</v>
      </c>
      <c r="N5" s="755"/>
      <c r="O5" s="755"/>
      <c r="P5" s="757"/>
    </row>
  </sheetData>
  <mergeCells count="17">
    <mergeCell ref="K3:K5"/>
    <mergeCell ref="L3:L5"/>
    <mergeCell ref="N3:N5"/>
    <mergeCell ref="O3:O5"/>
    <mergeCell ref="P3:P5"/>
    <mergeCell ref="A1:P1"/>
    <mergeCell ref="A2:C2"/>
    <mergeCell ref="A3:A5"/>
    <mergeCell ref="B3:B5"/>
    <mergeCell ref="C3:C5"/>
    <mergeCell ref="D3:D5"/>
    <mergeCell ref="E3:E5"/>
    <mergeCell ref="F3:F5"/>
    <mergeCell ref="H3:H5"/>
    <mergeCell ref="I3:I5"/>
    <mergeCell ref="G4:G5"/>
    <mergeCell ref="J3:J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3"/>
  <sheetViews>
    <sheetView topLeftCell="A20" zoomScale="90" zoomScaleNormal="90" workbookViewId="0">
      <selection activeCell="R22" sqref="R22"/>
    </sheetView>
  </sheetViews>
  <sheetFormatPr baseColWidth="10" defaultColWidth="10.7109375" defaultRowHeight="15" x14ac:dyDescent="0.25"/>
  <cols>
    <col min="1" max="1" width="4.7109375" customWidth="1"/>
    <col min="2" max="2" width="7" customWidth="1"/>
    <col min="3" max="3" width="5.140625" customWidth="1"/>
    <col min="4" max="4" width="6" customWidth="1"/>
    <col min="5" max="5" width="35.85546875" customWidth="1"/>
    <col min="6" max="6" width="3.85546875" bestFit="1" customWidth="1"/>
    <col min="7" max="7" width="30.7109375" customWidth="1"/>
    <col min="8" max="11" width="3.85546875" bestFit="1" customWidth="1"/>
    <col min="12" max="12" width="33.5703125" customWidth="1"/>
    <col min="13" max="13" width="30.5703125" customWidth="1"/>
    <col min="14" max="14" width="5.28515625" customWidth="1"/>
    <col min="15" max="15" width="4.5703125" customWidth="1"/>
    <col min="16" max="16" width="15.5703125" customWidth="1"/>
    <col min="18" max="18" width="28.28515625" customWidth="1"/>
  </cols>
  <sheetData>
    <row r="1" spans="1:18" ht="19.5" customHeight="1" x14ac:dyDescent="0.25">
      <c r="A1" s="428" t="s">
        <v>75</v>
      </c>
      <c r="B1" s="429"/>
      <c r="C1" s="429"/>
      <c r="D1" s="429"/>
      <c r="E1" s="429"/>
      <c r="F1" s="429"/>
      <c r="G1" s="429"/>
      <c r="H1" s="429"/>
      <c r="I1" s="429"/>
      <c r="J1" s="429"/>
      <c r="K1" s="429"/>
      <c r="L1" s="429"/>
      <c r="M1" s="429"/>
      <c r="N1" s="429"/>
      <c r="O1" s="429"/>
      <c r="P1" s="429"/>
      <c r="Q1" s="429"/>
      <c r="R1" s="429"/>
    </row>
    <row r="2" spans="1:18" ht="82.5" x14ac:dyDescent="0.25">
      <c r="A2" s="413" t="s">
        <v>34</v>
      </c>
      <c r="B2" s="414"/>
      <c r="C2" s="414"/>
      <c r="D2" s="26" t="s">
        <v>76</v>
      </c>
      <c r="E2" s="26" t="s">
        <v>36</v>
      </c>
      <c r="F2" s="27" t="s">
        <v>77</v>
      </c>
      <c r="G2" s="26" t="s">
        <v>38</v>
      </c>
      <c r="H2" s="27" t="s">
        <v>39</v>
      </c>
      <c r="I2" s="27" t="s">
        <v>78</v>
      </c>
      <c r="J2" s="27" t="s">
        <v>41</v>
      </c>
      <c r="K2" s="27" t="s">
        <v>42</v>
      </c>
      <c r="L2" s="26" t="s">
        <v>43</v>
      </c>
      <c r="M2" s="26" t="s">
        <v>44</v>
      </c>
      <c r="N2" s="27" t="s">
        <v>45</v>
      </c>
      <c r="O2" s="27" t="s">
        <v>46</v>
      </c>
      <c r="P2" s="28" t="s">
        <v>47</v>
      </c>
      <c r="Q2" s="19" t="s">
        <v>48</v>
      </c>
      <c r="R2" s="19" t="s">
        <v>49</v>
      </c>
    </row>
    <row r="3" spans="1:18" ht="45" x14ac:dyDescent="0.25">
      <c r="A3" s="415" t="s">
        <v>11</v>
      </c>
      <c r="B3" s="416"/>
      <c r="C3" s="417"/>
      <c r="D3" s="424">
        <v>8</v>
      </c>
      <c r="E3" s="390" t="s">
        <v>698</v>
      </c>
      <c r="F3" s="425"/>
      <c r="G3" s="5" t="s">
        <v>699</v>
      </c>
      <c r="H3" s="427" t="s">
        <v>54</v>
      </c>
      <c r="I3" s="427" t="s">
        <v>65</v>
      </c>
      <c r="J3" s="427" t="s">
        <v>79</v>
      </c>
      <c r="K3" s="425"/>
      <c r="L3" s="391" t="s">
        <v>707</v>
      </c>
      <c r="M3" s="5" t="s">
        <v>709</v>
      </c>
      <c r="N3" s="427" t="s">
        <v>80</v>
      </c>
      <c r="O3" s="29" t="s">
        <v>81</v>
      </c>
      <c r="P3" s="391" t="s">
        <v>82</v>
      </c>
      <c r="Q3" s="38">
        <v>1</v>
      </c>
      <c r="R3" s="5" t="s">
        <v>93</v>
      </c>
    </row>
    <row r="4" spans="1:18" ht="90" customHeight="1" x14ac:dyDescent="0.25">
      <c r="A4" s="418"/>
      <c r="B4" s="419"/>
      <c r="C4" s="420"/>
      <c r="D4" s="424"/>
      <c r="E4" s="390"/>
      <c r="F4" s="425"/>
      <c r="G4" s="5" t="s">
        <v>700</v>
      </c>
      <c r="H4" s="427"/>
      <c r="I4" s="427"/>
      <c r="J4" s="427"/>
      <c r="K4" s="425"/>
      <c r="L4" s="391"/>
      <c r="M4" s="5" t="s">
        <v>710</v>
      </c>
      <c r="N4" s="427"/>
      <c r="O4" s="29" t="s">
        <v>83</v>
      </c>
      <c r="P4" s="391"/>
      <c r="Q4" s="32"/>
      <c r="R4" s="5" t="s">
        <v>717</v>
      </c>
    </row>
    <row r="5" spans="1:18" ht="45" x14ac:dyDescent="0.25">
      <c r="A5" s="418"/>
      <c r="B5" s="419"/>
      <c r="C5" s="420"/>
      <c r="D5" s="424"/>
      <c r="E5" s="390"/>
      <c r="F5" s="425"/>
      <c r="G5" s="5" t="s">
        <v>701</v>
      </c>
      <c r="H5" s="427"/>
      <c r="I5" s="427"/>
      <c r="J5" s="427"/>
      <c r="K5" s="425"/>
      <c r="L5" s="391"/>
      <c r="M5" s="430" t="s">
        <v>90</v>
      </c>
      <c r="N5" s="427"/>
      <c r="O5" s="427" t="s">
        <v>60</v>
      </c>
      <c r="P5" s="391"/>
      <c r="Q5" s="435"/>
      <c r="R5" s="430" t="s">
        <v>718</v>
      </c>
    </row>
    <row r="6" spans="1:18" ht="60" x14ac:dyDescent="0.25">
      <c r="A6" s="418"/>
      <c r="B6" s="419"/>
      <c r="C6" s="420"/>
      <c r="D6" s="424"/>
      <c r="E6" s="390"/>
      <c r="F6" s="425"/>
      <c r="G6" s="5" t="s">
        <v>702</v>
      </c>
      <c r="H6" s="427"/>
      <c r="I6" s="427"/>
      <c r="J6" s="427"/>
      <c r="K6" s="425"/>
      <c r="L6" s="391"/>
      <c r="M6" s="434"/>
      <c r="N6" s="427"/>
      <c r="O6" s="427"/>
      <c r="P6" s="391"/>
      <c r="Q6" s="435"/>
      <c r="R6" s="431"/>
    </row>
    <row r="7" spans="1:18" ht="90" x14ac:dyDescent="0.25">
      <c r="A7" s="418"/>
      <c r="B7" s="419"/>
      <c r="C7" s="420"/>
      <c r="D7" s="437">
        <v>9</v>
      </c>
      <c r="E7" s="390" t="s">
        <v>19</v>
      </c>
      <c r="F7" s="425"/>
      <c r="G7" s="5" t="s">
        <v>703</v>
      </c>
      <c r="H7" s="436" t="s">
        <v>54</v>
      </c>
      <c r="I7" s="427" t="s">
        <v>65</v>
      </c>
      <c r="J7" s="427" t="s">
        <v>79</v>
      </c>
      <c r="K7" s="425"/>
      <c r="L7" s="430" t="s">
        <v>708</v>
      </c>
      <c r="M7" s="5" t="s">
        <v>711</v>
      </c>
      <c r="N7" s="436" t="s">
        <v>80</v>
      </c>
      <c r="O7" s="436" t="s">
        <v>18</v>
      </c>
      <c r="P7" s="377" t="s">
        <v>92</v>
      </c>
      <c r="Q7" s="432"/>
      <c r="R7" s="430" t="s">
        <v>717</v>
      </c>
    </row>
    <row r="8" spans="1:18" ht="60" x14ac:dyDescent="0.25">
      <c r="A8" s="418"/>
      <c r="B8" s="419"/>
      <c r="C8" s="420"/>
      <c r="D8" s="439"/>
      <c r="E8" s="390"/>
      <c r="F8" s="425"/>
      <c r="G8" s="5" t="s">
        <v>85</v>
      </c>
      <c r="H8" s="425"/>
      <c r="I8" s="427"/>
      <c r="J8" s="427"/>
      <c r="K8" s="425"/>
      <c r="L8" s="434"/>
      <c r="M8" s="5" t="s">
        <v>712</v>
      </c>
      <c r="N8" s="425"/>
      <c r="O8" s="425"/>
      <c r="P8" s="379"/>
      <c r="Q8" s="433"/>
      <c r="R8" s="434"/>
    </row>
    <row r="9" spans="1:18" ht="90" x14ac:dyDescent="0.25">
      <c r="A9" s="418"/>
      <c r="B9" s="419"/>
      <c r="C9" s="420"/>
      <c r="D9" s="438"/>
      <c r="E9" s="390"/>
      <c r="F9" s="425"/>
      <c r="G9" s="5" t="s">
        <v>704</v>
      </c>
      <c r="H9" s="426"/>
      <c r="I9" s="427"/>
      <c r="J9" s="427"/>
      <c r="K9" s="425"/>
      <c r="L9" s="5" t="s">
        <v>707</v>
      </c>
      <c r="M9" s="5" t="s">
        <v>713</v>
      </c>
      <c r="N9" s="425"/>
      <c r="O9" s="425"/>
      <c r="P9" s="5" t="s">
        <v>89</v>
      </c>
      <c r="Q9" s="33">
        <v>1</v>
      </c>
      <c r="R9" s="5" t="s">
        <v>719</v>
      </c>
    </row>
    <row r="10" spans="1:18" ht="300" customHeight="1" x14ac:dyDescent="0.25">
      <c r="A10" s="418"/>
      <c r="B10" s="419"/>
      <c r="C10" s="420"/>
      <c r="D10" s="437">
        <v>10</v>
      </c>
      <c r="E10" s="390" t="s">
        <v>705</v>
      </c>
      <c r="F10" s="425"/>
      <c r="G10" s="5" t="s">
        <v>706</v>
      </c>
      <c r="H10" s="427" t="s">
        <v>54</v>
      </c>
      <c r="I10" s="427" t="s">
        <v>86</v>
      </c>
      <c r="J10" s="427" t="s">
        <v>55</v>
      </c>
      <c r="K10" s="425"/>
      <c r="L10" s="5" t="s">
        <v>26</v>
      </c>
      <c r="M10" s="5" t="s">
        <v>714</v>
      </c>
      <c r="N10" s="425"/>
      <c r="O10" s="30" t="s">
        <v>91</v>
      </c>
      <c r="P10" s="5" t="s">
        <v>89</v>
      </c>
      <c r="Q10" s="33">
        <v>1</v>
      </c>
      <c r="R10" s="5" t="s">
        <v>721</v>
      </c>
    </row>
    <row r="11" spans="1:18" ht="90.75" thickBot="1" x14ac:dyDescent="0.3">
      <c r="A11" s="421"/>
      <c r="B11" s="422"/>
      <c r="C11" s="423"/>
      <c r="D11" s="438"/>
      <c r="E11" s="390"/>
      <c r="F11" s="426"/>
      <c r="G11" s="5" t="s">
        <v>88</v>
      </c>
      <c r="H11" s="427"/>
      <c r="I11" s="427"/>
      <c r="J11" s="427"/>
      <c r="K11" s="426"/>
      <c r="L11" s="5" t="s">
        <v>715</v>
      </c>
      <c r="M11" s="5" t="s">
        <v>716</v>
      </c>
      <c r="N11" s="426"/>
      <c r="O11" s="30" t="s">
        <v>87</v>
      </c>
      <c r="P11" s="5" t="s">
        <v>720</v>
      </c>
      <c r="Q11" s="33">
        <v>1</v>
      </c>
      <c r="R11" s="5" t="s">
        <v>716</v>
      </c>
    </row>
    <row r="12" spans="1:18" ht="45" customHeight="1" thickBot="1" x14ac:dyDescent="0.3">
      <c r="A12" s="410" t="s">
        <v>97</v>
      </c>
      <c r="B12" s="411"/>
      <c r="C12" s="411"/>
      <c r="D12" s="411"/>
      <c r="E12" s="411"/>
      <c r="F12" s="411"/>
      <c r="G12" s="411"/>
      <c r="H12" s="411"/>
      <c r="I12" s="411"/>
      <c r="J12" s="411"/>
      <c r="K12" s="411"/>
      <c r="L12" s="411"/>
      <c r="M12" s="411"/>
      <c r="N12" s="411"/>
      <c r="O12" s="411"/>
      <c r="P12" s="411"/>
      <c r="Q12" s="412"/>
    </row>
    <row r="13" spans="1:18" ht="92.25" x14ac:dyDescent="0.25">
      <c r="A13" s="398" t="s">
        <v>34</v>
      </c>
      <c r="B13" s="399"/>
      <c r="C13" s="440" t="s">
        <v>35</v>
      </c>
      <c r="D13" s="441"/>
      <c r="E13" s="17" t="s">
        <v>36</v>
      </c>
      <c r="F13" s="18" t="s">
        <v>37</v>
      </c>
      <c r="G13" s="17" t="s">
        <v>38</v>
      </c>
      <c r="H13" s="18" t="s">
        <v>39</v>
      </c>
      <c r="I13" s="18" t="s">
        <v>40</v>
      </c>
      <c r="J13" s="18" t="s">
        <v>41</v>
      </c>
      <c r="K13" s="18" t="s">
        <v>42</v>
      </c>
      <c r="L13" s="17" t="s">
        <v>43</v>
      </c>
      <c r="M13" s="17" t="s">
        <v>44</v>
      </c>
      <c r="N13" s="18" t="s">
        <v>45</v>
      </c>
      <c r="O13" s="18" t="s">
        <v>46</v>
      </c>
      <c r="P13" s="17" t="s">
        <v>47</v>
      </c>
      <c r="Q13" s="19" t="s">
        <v>48</v>
      </c>
      <c r="R13" s="19" t="s">
        <v>49</v>
      </c>
    </row>
    <row r="14" spans="1:18" ht="301.5" x14ac:dyDescent="0.25">
      <c r="A14" s="400" t="s">
        <v>50</v>
      </c>
      <c r="B14" s="401"/>
      <c r="C14" s="402" t="s">
        <v>722</v>
      </c>
      <c r="D14" s="403"/>
      <c r="E14" s="23" t="s">
        <v>52</v>
      </c>
      <c r="F14" s="23"/>
      <c r="G14" s="23" t="s">
        <v>723</v>
      </c>
      <c r="H14" s="20" t="s">
        <v>54</v>
      </c>
      <c r="I14" s="20" t="s">
        <v>55</v>
      </c>
      <c r="J14" s="20" t="s">
        <v>55</v>
      </c>
      <c r="K14" s="20" t="s">
        <v>56</v>
      </c>
      <c r="L14" s="23" t="s">
        <v>57</v>
      </c>
      <c r="M14" s="23" t="s">
        <v>724</v>
      </c>
      <c r="N14" s="34" t="s">
        <v>59</v>
      </c>
      <c r="O14" s="20" t="s">
        <v>60</v>
      </c>
      <c r="P14" s="21" t="s">
        <v>61</v>
      </c>
      <c r="Q14" s="22"/>
      <c r="R14" s="23" t="s">
        <v>725</v>
      </c>
    </row>
    <row r="15" spans="1:18" ht="303" customHeight="1" x14ac:dyDescent="0.25">
      <c r="A15" s="402"/>
      <c r="B15" s="403"/>
      <c r="C15" s="402" t="s">
        <v>62</v>
      </c>
      <c r="D15" s="403"/>
      <c r="E15" s="23" t="s">
        <v>726</v>
      </c>
      <c r="F15" s="23"/>
      <c r="G15" s="23" t="s">
        <v>64</v>
      </c>
      <c r="H15" s="20" t="s">
        <v>54</v>
      </c>
      <c r="I15" s="20" t="s">
        <v>65</v>
      </c>
      <c r="J15" s="20" t="s">
        <v>55</v>
      </c>
      <c r="K15" s="20" t="s">
        <v>56</v>
      </c>
      <c r="L15" s="23" t="s">
        <v>66</v>
      </c>
      <c r="M15" s="23" t="s">
        <v>67</v>
      </c>
      <c r="N15" s="35"/>
      <c r="O15" s="20" t="s">
        <v>60</v>
      </c>
      <c r="P15" s="21" t="s">
        <v>61</v>
      </c>
      <c r="Q15" s="22"/>
      <c r="R15" s="23" t="s">
        <v>95</v>
      </c>
    </row>
    <row r="16" spans="1:18" ht="299.25" customHeight="1" thickBot="1" x14ac:dyDescent="0.3">
      <c r="A16" s="404"/>
      <c r="B16" s="405"/>
      <c r="C16" s="402" t="s">
        <v>68</v>
      </c>
      <c r="D16" s="403"/>
      <c r="E16" s="23" t="s">
        <v>727</v>
      </c>
      <c r="F16" s="23"/>
      <c r="G16" s="23" t="s">
        <v>70</v>
      </c>
      <c r="H16" s="20" t="s">
        <v>54</v>
      </c>
      <c r="I16" s="20" t="s">
        <v>55</v>
      </c>
      <c r="J16" s="20" t="s">
        <v>55</v>
      </c>
      <c r="K16" s="20" t="s">
        <v>56</v>
      </c>
      <c r="L16" s="23" t="s">
        <v>728</v>
      </c>
      <c r="M16" s="23" t="s">
        <v>729</v>
      </c>
      <c r="N16" s="36"/>
      <c r="O16" s="20" t="s">
        <v>60</v>
      </c>
      <c r="P16" s="21" t="s">
        <v>73</v>
      </c>
      <c r="Q16" s="25"/>
      <c r="R16" s="37" t="s">
        <v>730</v>
      </c>
    </row>
    <row r="17" spans="1:18" ht="39" customHeight="1" thickBot="1" x14ac:dyDescent="0.3">
      <c r="A17" s="410" t="s">
        <v>98</v>
      </c>
      <c r="B17" s="411"/>
      <c r="C17" s="411"/>
      <c r="D17" s="411"/>
      <c r="E17" s="411"/>
      <c r="F17" s="411"/>
      <c r="G17" s="411"/>
      <c r="H17" s="411"/>
      <c r="I17" s="411"/>
      <c r="J17" s="411"/>
      <c r="K17" s="411"/>
      <c r="L17" s="411"/>
      <c r="M17" s="411"/>
      <c r="N17" s="411"/>
      <c r="O17" s="411"/>
      <c r="P17" s="411"/>
      <c r="Q17" s="412"/>
    </row>
    <row r="18" spans="1:18" ht="93" thickBot="1" x14ac:dyDescent="0.3">
      <c r="A18" s="398" t="s">
        <v>34</v>
      </c>
      <c r="B18" s="399"/>
      <c r="C18" s="440" t="s">
        <v>35</v>
      </c>
      <c r="D18" s="441"/>
      <c r="E18" s="17" t="s">
        <v>36</v>
      </c>
      <c r="F18" s="18" t="s">
        <v>37</v>
      </c>
      <c r="G18" s="17" t="s">
        <v>38</v>
      </c>
      <c r="H18" s="18" t="s">
        <v>39</v>
      </c>
      <c r="I18" s="18" t="s">
        <v>40</v>
      </c>
      <c r="J18" s="18" t="s">
        <v>41</v>
      </c>
      <c r="K18" s="18" t="s">
        <v>42</v>
      </c>
      <c r="L18" s="17" t="s">
        <v>43</v>
      </c>
      <c r="M18" s="17" t="s">
        <v>44</v>
      </c>
      <c r="N18" s="18" t="s">
        <v>45</v>
      </c>
      <c r="O18" s="18" t="s">
        <v>46</v>
      </c>
      <c r="P18" s="17" t="s">
        <v>47</v>
      </c>
      <c r="Q18" s="19" t="s">
        <v>48</v>
      </c>
      <c r="R18" s="19" t="s">
        <v>49</v>
      </c>
    </row>
    <row r="19" spans="1:18" ht="213" customHeight="1" x14ac:dyDescent="0.25">
      <c r="A19" s="442" t="s">
        <v>99</v>
      </c>
      <c r="B19" s="443"/>
      <c r="E19" s="5" t="s">
        <v>100</v>
      </c>
      <c r="F19" s="5"/>
      <c r="G19" s="5" t="s">
        <v>731</v>
      </c>
      <c r="H19" s="20" t="s">
        <v>107</v>
      </c>
      <c r="I19" s="20" t="s">
        <v>108</v>
      </c>
      <c r="J19" s="20" t="s">
        <v>109</v>
      </c>
      <c r="K19" s="20" t="s">
        <v>110</v>
      </c>
      <c r="L19" s="5" t="s">
        <v>732</v>
      </c>
      <c r="M19" s="5" t="s">
        <v>733</v>
      </c>
      <c r="N19" s="448" t="s">
        <v>115</v>
      </c>
      <c r="O19" s="40" t="s">
        <v>116</v>
      </c>
      <c r="P19" s="41" t="s">
        <v>117</v>
      </c>
      <c r="Q19" s="42">
        <v>1</v>
      </c>
      <c r="R19" s="5" t="s">
        <v>734</v>
      </c>
    </row>
    <row r="20" spans="1:18" ht="106.5" x14ac:dyDescent="0.25">
      <c r="A20" s="444"/>
      <c r="B20" s="445"/>
      <c r="E20" s="5" t="s">
        <v>101</v>
      </c>
      <c r="F20" s="5"/>
      <c r="G20" s="5" t="s">
        <v>104</v>
      </c>
      <c r="H20" s="20" t="s">
        <v>107</v>
      </c>
      <c r="I20" s="20" t="s">
        <v>111</v>
      </c>
      <c r="J20" s="20" t="s">
        <v>112</v>
      </c>
      <c r="K20" s="20" t="s">
        <v>110</v>
      </c>
      <c r="L20" s="5" t="s">
        <v>113</v>
      </c>
      <c r="M20" s="5" t="s">
        <v>735</v>
      </c>
      <c r="N20" s="448"/>
      <c r="O20" s="40" t="s">
        <v>116</v>
      </c>
      <c r="P20" s="39" t="s">
        <v>118</v>
      </c>
      <c r="Q20" s="42">
        <v>1</v>
      </c>
      <c r="R20" s="5" t="s">
        <v>737</v>
      </c>
    </row>
    <row r="21" spans="1:18" ht="106.5" x14ac:dyDescent="0.25">
      <c r="A21" s="444"/>
      <c r="B21" s="445"/>
      <c r="E21" s="5" t="s">
        <v>102</v>
      </c>
      <c r="F21" s="5"/>
      <c r="G21" s="5" t="s">
        <v>105</v>
      </c>
      <c r="H21" s="20" t="s">
        <v>107</v>
      </c>
      <c r="I21" s="20" t="s">
        <v>111</v>
      </c>
      <c r="J21" s="20" t="s">
        <v>112</v>
      </c>
      <c r="K21" s="20" t="s">
        <v>110</v>
      </c>
      <c r="L21" s="5" t="s">
        <v>736</v>
      </c>
      <c r="M21" s="5" t="s">
        <v>738</v>
      </c>
      <c r="N21" s="448"/>
      <c r="O21" s="40" t="s">
        <v>116</v>
      </c>
      <c r="P21" s="41" t="s">
        <v>119</v>
      </c>
      <c r="Q21" s="42">
        <v>1</v>
      </c>
      <c r="R21" s="5" t="s">
        <v>737</v>
      </c>
    </row>
    <row r="22" spans="1:18" ht="113.25" thickBot="1" x14ac:dyDescent="0.3">
      <c r="A22" s="446"/>
      <c r="B22" s="447"/>
      <c r="E22" s="5" t="s">
        <v>103</v>
      </c>
      <c r="F22" s="5"/>
      <c r="G22" s="5" t="s">
        <v>106</v>
      </c>
      <c r="H22" s="20" t="s">
        <v>107</v>
      </c>
      <c r="I22" s="20" t="s">
        <v>108</v>
      </c>
      <c r="J22" s="20" t="s">
        <v>109</v>
      </c>
      <c r="K22" s="20" t="s">
        <v>110</v>
      </c>
      <c r="L22" s="5" t="s">
        <v>114</v>
      </c>
      <c r="M22" s="5" t="s">
        <v>739</v>
      </c>
      <c r="N22" s="448"/>
      <c r="O22" s="40" t="s">
        <v>116</v>
      </c>
      <c r="P22" s="41" t="s">
        <v>119</v>
      </c>
      <c r="Q22" s="42">
        <v>1</v>
      </c>
      <c r="R22" s="5" t="s">
        <v>740</v>
      </c>
    </row>
    <row r="23" spans="1:18" x14ac:dyDescent="0.25">
      <c r="N23" s="148"/>
    </row>
  </sheetData>
  <mergeCells count="45">
    <mergeCell ref="A19:B22"/>
    <mergeCell ref="N19:N22"/>
    <mergeCell ref="A17:Q17"/>
    <mergeCell ref="A18:B18"/>
    <mergeCell ref="C18:D18"/>
    <mergeCell ref="A12:Q12"/>
    <mergeCell ref="A13:B13"/>
    <mergeCell ref="A14:B16"/>
    <mergeCell ref="C13:D13"/>
    <mergeCell ref="C14:D14"/>
    <mergeCell ref="C15:D15"/>
    <mergeCell ref="C16:D16"/>
    <mergeCell ref="O7:O9"/>
    <mergeCell ref="D10:D11"/>
    <mergeCell ref="E10:E11"/>
    <mergeCell ref="H10:H11"/>
    <mergeCell ref="I10:I11"/>
    <mergeCell ref="J10:J11"/>
    <mergeCell ref="L7:L8"/>
    <mergeCell ref="D7:D9"/>
    <mergeCell ref="E7:E9"/>
    <mergeCell ref="H7:H9"/>
    <mergeCell ref="I7:I9"/>
    <mergeCell ref="J7:J9"/>
    <mergeCell ref="H3:H6"/>
    <mergeCell ref="I3:I6"/>
    <mergeCell ref="J3:J6"/>
    <mergeCell ref="K3:K11"/>
    <mergeCell ref="A1:R1"/>
    <mergeCell ref="R5:R6"/>
    <mergeCell ref="Q7:Q8"/>
    <mergeCell ref="R7:R8"/>
    <mergeCell ref="Q5:Q6"/>
    <mergeCell ref="L3:L6"/>
    <mergeCell ref="N3:N6"/>
    <mergeCell ref="P3:P6"/>
    <mergeCell ref="M5:M6"/>
    <mergeCell ref="O5:O6"/>
    <mergeCell ref="P7:P8"/>
    <mergeCell ref="N7:N11"/>
    <mergeCell ref="A2:C2"/>
    <mergeCell ref="A3:C11"/>
    <mergeCell ref="D3:D6"/>
    <mergeCell ref="E3:E6"/>
    <mergeCell ref="F3:F11"/>
  </mergeCells>
  <dataValidations count="1">
    <dataValidation type="list" allowBlank="1" showErrorMessage="1" sqref="K19:K22" xr:uid="{00000000-0002-0000-0200-000000000000}">
      <formula1>$H$24:$H$27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0"/>
  <sheetViews>
    <sheetView topLeftCell="B12" zoomScale="90" zoomScaleNormal="90" workbookViewId="0">
      <selection activeCell="N13" sqref="N13:N14"/>
    </sheetView>
  </sheetViews>
  <sheetFormatPr baseColWidth="10" defaultRowHeight="15" x14ac:dyDescent="0.25"/>
  <cols>
    <col min="1" max="3" width="11.42578125" customWidth="1"/>
  </cols>
  <sheetData>
    <row r="1" spans="1:22" ht="18.75" x14ac:dyDescent="0.25">
      <c r="A1" s="449" t="s">
        <v>120</v>
      </c>
      <c r="B1" s="450"/>
      <c r="C1" s="450"/>
      <c r="D1" s="450"/>
      <c r="E1" s="450"/>
      <c r="F1" s="450"/>
      <c r="G1" s="450"/>
      <c r="H1" s="450"/>
      <c r="I1" s="450"/>
      <c r="J1" s="450"/>
      <c r="K1" s="450"/>
      <c r="L1" s="450"/>
      <c r="M1" s="450"/>
      <c r="N1" s="450"/>
      <c r="O1" s="450"/>
      <c r="P1" s="450"/>
      <c r="Q1" s="450"/>
      <c r="R1" s="450"/>
      <c r="S1" s="450"/>
      <c r="T1" s="450"/>
    </row>
    <row r="2" spans="1:22" ht="94.5" thickBot="1" x14ac:dyDescent="0.3">
      <c r="A2" s="451" t="s">
        <v>34</v>
      </c>
      <c r="B2" s="452"/>
      <c r="C2" s="453"/>
      <c r="D2" s="453"/>
      <c r="E2" s="44" t="s">
        <v>76</v>
      </c>
      <c r="F2" s="44" t="s">
        <v>36</v>
      </c>
      <c r="G2" s="45" t="s">
        <v>37</v>
      </c>
      <c r="H2" s="44" t="s">
        <v>38</v>
      </c>
      <c r="I2" s="45" t="s">
        <v>39</v>
      </c>
      <c r="J2" s="45" t="s">
        <v>40</v>
      </c>
      <c r="K2" s="45" t="s">
        <v>41</v>
      </c>
      <c r="L2" s="45" t="s">
        <v>42</v>
      </c>
      <c r="M2" s="44" t="s">
        <v>43</v>
      </c>
      <c r="N2" s="44" t="s">
        <v>44</v>
      </c>
      <c r="O2" s="45" t="s">
        <v>45</v>
      </c>
      <c r="P2" s="45" t="s">
        <v>46</v>
      </c>
      <c r="Q2" s="46" t="s">
        <v>47</v>
      </c>
      <c r="R2" s="47" t="s">
        <v>121</v>
      </c>
      <c r="S2" s="47" t="s">
        <v>122</v>
      </c>
      <c r="T2" s="47" t="s">
        <v>123</v>
      </c>
    </row>
    <row r="3" spans="1:22" ht="225" x14ac:dyDescent="0.25">
      <c r="A3" s="454" t="s">
        <v>124</v>
      </c>
      <c r="B3" s="454"/>
      <c r="C3" s="454" t="s">
        <v>125</v>
      </c>
      <c r="D3" s="457" t="s">
        <v>126</v>
      </c>
      <c r="E3" s="460">
        <v>1</v>
      </c>
      <c r="F3" s="472" t="s">
        <v>127</v>
      </c>
      <c r="G3" s="474" t="s">
        <v>128</v>
      </c>
      <c r="H3" s="48" t="s">
        <v>129</v>
      </c>
      <c r="I3" s="475" t="s">
        <v>54</v>
      </c>
      <c r="J3" s="475" t="s">
        <v>108</v>
      </c>
      <c r="K3" s="475" t="s">
        <v>55</v>
      </c>
      <c r="L3" s="463" t="s">
        <v>130</v>
      </c>
      <c r="M3" s="48" t="s">
        <v>131</v>
      </c>
      <c r="N3" s="48" t="s">
        <v>741</v>
      </c>
      <c r="O3" s="463" t="s">
        <v>132</v>
      </c>
      <c r="P3" s="49" t="s">
        <v>60</v>
      </c>
      <c r="Q3" s="50" t="s">
        <v>133</v>
      </c>
      <c r="R3" s="6" t="s">
        <v>742</v>
      </c>
      <c r="S3" s="51" t="s">
        <v>743</v>
      </c>
      <c r="T3" s="6" t="s">
        <v>744</v>
      </c>
    </row>
    <row r="4" spans="1:22" ht="195" x14ac:dyDescent="0.25">
      <c r="A4" s="455"/>
      <c r="B4" s="455"/>
      <c r="C4" s="455"/>
      <c r="D4" s="458"/>
      <c r="E4" s="461"/>
      <c r="F4" s="473"/>
      <c r="G4" s="474"/>
      <c r="H4" s="52" t="s">
        <v>134</v>
      </c>
      <c r="I4" s="455"/>
      <c r="J4" s="455"/>
      <c r="K4" s="455"/>
      <c r="L4" s="464"/>
      <c r="M4" s="52" t="s">
        <v>745</v>
      </c>
      <c r="N4" s="52" t="s">
        <v>746</v>
      </c>
      <c r="O4" s="464"/>
      <c r="P4" s="53" t="s">
        <v>22</v>
      </c>
      <c r="Q4" s="54" t="s">
        <v>135</v>
      </c>
      <c r="R4" s="6" t="s">
        <v>747</v>
      </c>
      <c r="S4" s="6" t="s">
        <v>748</v>
      </c>
      <c r="T4" s="6" t="s">
        <v>749</v>
      </c>
    </row>
    <row r="5" spans="1:22" ht="195" x14ac:dyDescent="0.25">
      <c r="A5" s="455"/>
      <c r="B5" s="455"/>
      <c r="C5" s="455"/>
      <c r="D5" s="459"/>
      <c r="E5" s="462"/>
      <c r="F5" s="470"/>
      <c r="G5" s="474"/>
      <c r="H5" s="52" t="s">
        <v>136</v>
      </c>
      <c r="I5" s="456"/>
      <c r="J5" s="456"/>
      <c r="K5" s="456"/>
      <c r="L5" s="465"/>
      <c r="M5" s="52" t="s">
        <v>137</v>
      </c>
      <c r="N5" s="52" t="s">
        <v>741</v>
      </c>
      <c r="O5" s="464"/>
      <c r="P5" s="53" t="s">
        <v>60</v>
      </c>
      <c r="Q5" s="55" t="s">
        <v>138</v>
      </c>
      <c r="R5" s="55" t="s">
        <v>138</v>
      </c>
      <c r="S5" s="55" t="s">
        <v>138</v>
      </c>
      <c r="T5" s="8" t="s">
        <v>138</v>
      </c>
    </row>
    <row r="6" spans="1:22" ht="315" x14ac:dyDescent="0.25">
      <c r="A6" s="455"/>
      <c r="B6" s="455"/>
      <c r="C6" s="455"/>
      <c r="D6" s="466" t="s">
        <v>126</v>
      </c>
      <c r="E6" s="468">
        <v>2</v>
      </c>
      <c r="F6" s="469" t="s">
        <v>139</v>
      </c>
      <c r="G6" s="474"/>
      <c r="H6" s="56" t="s">
        <v>140</v>
      </c>
      <c r="I6" s="454" t="s">
        <v>54</v>
      </c>
      <c r="J6" s="454" t="s">
        <v>108</v>
      </c>
      <c r="K6" s="471" t="s">
        <v>79</v>
      </c>
      <c r="L6" s="471" t="s">
        <v>130</v>
      </c>
      <c r="M6" s="52" t="s">
        <v>141</v>
      </c>
      <c r="N6" s="52" t="s">
        <v>750</v>
      </c>
      <c r="O6" s="464"/>
      <c r="P6" s="57" t="s">
        <v>83</v>
      </c>
      <c r="Q6" s="58" t="s">
        <v>135</v>
      </c>
      <c r="R6" s="6" t="s">
        <v>752</v>
      </c>
      <c r="S6" s="6" t="s">
        <v>751</v>
      </c>
      <c r="T6" s="6" t="s">
        <v>753</v>
      </c>
    </row>
    <row r="7" spans="1:22" ht="210" x14ac:dyDescent="0.25">
      <c r="A7" s="455"/>
      <c r="B7" s="455"/>
      <c r="C7" s="455"/>
      <c r="D7" s="467"/>
      <c r="E7" s="462"/>
      <c r="F7" s="470"/>
      <c r="G7" s="474"/>
      <c r="H7" s="59" t="s">
        <v>754</v>
      </c>
      <c r="I7" s="456"/>
      <c r="J7" s="456"/>
      <c r="K7" s="465"/>
      <c r="L7" s="465"/>
      <c r="M7" s="52" t="s">
        <v>755</v>
      </c>
      <c r="N7" s="52" t="s">
        <v>756</v>
      </c>
      <c r="O7" s="464"/>
      <c r="P7" s="53" t="s">
        <v>22</v>
      </c>
      <c r="Q7" s="54" t="s">
        <v>135</v>
      </c>
      <c r="R7" s="6" t="s">
        <v>758</v>
      </c>
      <c r="S7" s="6" t="s">
        <v>757</v>
      </c>
      <c r="T7" s="6" t="s">
        <v>759</v>
      </c>
    </row>
    <row r="8" spans="1:22" ht="405" x14ac:dyDescent="0.25">
      <c r="A8" s="456"/>
      <c r="B8" s="456"/>
      <c r="C8" s="456"/>
      <c r="D8" s="60" t="s">
        <v>142</v>
      </c>
      <c r="E8" s="61">
        <v>3</v>
      </c>
      <c r="F8" s="62" t="s">
        <v>760</v>
      </c>
      <c r="G8" s="474"/>
      <c r="H8" s="52" t="s">
        <v>761</v>
      </c>
      <c r="I8" s="53" t="s">
        <v>54</v>
      </c>
      <c r="J8" s="63" t="s">
        <v>108</v>
      </c>
      <c r="K8" s="57" t="s">
        <v>79</v>
      </c>
      <c r="L8" s="57" t="s">
        <v>143</v>
      </c>
      <c r="M8" s="52" t="s">
        <v>144</v>
      </c>
      <c r="N8" s="52" t="s">
        <v>145</v>
      </c>
      <c r="O8" s="465"/>
      <c r="P8" s="53" t="s">
        <v>83</v>
      </c>
      <c r="Q8" s="8" t="s">
        <v>762</v>
      </c>
      <c r="R8" s="6" t="s">
        <v>763</v>
      </c>
      <c r="S8" s="6" t="s">
        <v>763</v>
      </c>
      <c r="T8" s="6" t="s">
        <v>764</v>
      </c>
    </row>
    <row r="9" spans="1:22" ht="120.75" customHeight="1" x14ac:dyDescent="0.25">
      <c r="A9" s="485" t="s">
        <v>34</v>
      </c>
      <c r="B9" s="486"/>
      <c r="C9" s="487"/>
      <c r="D9" s="488"/>
      <c r="E9" s="68" t="s">
        <v>76</v>
      </c>
      <c r="F9" s="68" t="s">
        <v>36</v>
      </c>
      <c r="G9" s="69" t="s">
        <v>77</v>
      </c>
      <c r="H9" s="68" t="s">
        <v>38</v>
      </c>
      <c r="I9" s="69" t="s">
        <v>39</v>
      </c>
      <c r="J9" s="69" t="s">
        <v>78</v>
      </c>
      <c r="K9" s="69" t="s">
        <v>41</v>
      </c>
      <c r="L9" s="69" t="s">
        <v>42</v>
      </c>
      <c r="M9" s="68" t="s">
        <v>43</v>
      </c>
      <c r="N9" s="68" t="s">
        <v>44</v>
      </c>
      <c r="O9" s="69" t="s">
        <v>45</v>
      </c>
      <c r="P9" s="69" t="s">
        <v>46</v>
      </c>
      <c r="Q9" s="70" t="s">
        <v>47</v>
      </c>
      <c r="R9" s="257" t="s">
        <v>653</v>
      </c>
      <c r="S9" s="257" t="s">
        <v>654</v>
      </c>
      <c r="T9" s="176" t="s">
        <v>655</v>
      </c>
    </row>
    <row r="10" spans="1:22" ht="308.25" customHeight="1" x14ac:dyDescent="0.25">
      <c r="A10" s="435"/>
      <c r="B10" s="435"/>
      <c r="C10" s="476"/>
      <c r="D10" s="479" t="s">
        <v>656</v>
      </c>
      <c r="E10" s="71">
        <v>1</v>
      </c>
      <c r="F10" s="334" t="s">
        <v>657</v>
      </c>
      <c r="G10" s="482" t="s">
        <v>128</v>
      </c>
      <c r="H10" s="316" t="s">
        <v>658</v>
      </c>
      <c r="I10" s="74" t="s">
        <v>54</v>
      </c>
      <c r="J10" s="335" t="s">
        <v>55</v>
      </c>
      <c r="K10" s="74" t="s">
        <v>79</v>
      </c>
      <c r="L10" s="74" t="s">
        <v>447</v>
      </c>
      <c r="M10" s="143" t="s">
        <v>765</v>
      </c>
      <c r="N10" s="316" t="s">
        <v>766</v>
      </c>
      <c r="O10" s="76" t="s">
        <v>659</v>
      </c>
      <c r="P10" s="76" t="s">
        <v>60</v>
      </c>
      <c r="Q10" s="316" t="s">
        <v>660</v>
      </c>
      <c r="R10" s="336">
        <v>1</v>
      </c>
      <c r="S10" s="73" t="s">
        <v>767</v>
      </c>
      <c r="T10" s="338" t="s">
        <v>661</v>
      </c>
      <c r="V10" s="32"/>
    </row>
    <row r="11" spans="1:22" ht="374.25" customHeight="1" x14ac:dyDescent="0.25">
      <c r="A11" s="435"/>
      <c r="B11" s="435"/>
      <c r="C11" s="477"/>
      <c r="D11" s="480"/>
      <c r="E11" s="71">
        <v>2</v>
      </c>
      <c r="F11" s="337" t="s">
        <v>662</v>
      </c>
      <c r="G11" s="483"/>
      <c r="H11" s="337" t="s">
        <v>768</v>
      </c>
      <c r="I11" s="74" t="s">
        <v>54</v>
      </c>
      <c r="J11" s="335" t="s">
        <v>86</v>
      </c>
      <c r="K11" s="74" t="s">
        <v>206</v>
      </c>
      <c r="L11" s="74" t="s">
        <v>447</v>
      </c>
      <c r="M11" s="201" t="s">
        <v>663</v>
      </c>
      <c r="N11" s="316" t="s">
        <v>664</v>
      </c>
      <c r="O11" s="76" t="s">
        <v>665</v>
      </c>
      <c r="P11" s="76" t="s">
        <v>60</v>
      </c>
      <c r="Q11" s="337" t="s">
        <v>664</v>
      </c>
      <c r="R11" s="77"/>
      <c r="S11" s="73"/>
      <c r="T11" s="338" t="s">
        <v>666</v>
      </c>
    </row>
    <row r="12" spans="1:22" ht="409.5" x14ac:dyDescent="0.25">
      <c r="A12" s="435"/>
      <c r="B12" s="435"/>
      <c r="C12" s="478"/>
      <c r="D12" s="481"/>
      <c r="E12" s="71">
        <v>3</v>
      </c>
      <c r="F12" s="337" t="s">
        <v>769</v>
      </c>
      <c r="G12" s="484"/>
      <c r="H12" s="337" t="s">
        <v>770</v>
      </c>
      <c r="I12" s="74" t="s">
        <v>54</v>
      </c>
      <c r="J12" s="335" t="s">
        <v>86</v>
      </c>
      <c r="K12" s="74" t="s">
        <v>206</v>
      </c>
      <c r="L12" s="74" t="s">
        <v>447</v>
      </c>
      <c r="M12" s="201" t="s">
        <v>771</v>
      </c>
      <c r="N12" s="316" t="s">
        <v>667</v>
      </c>
      <c r="O12" s="76" t="s">
        <v>668</v>
      </c>
      <c r="P12" s="76" t="s">
        <v>60</v>
      </c>
      <c r="Q12" s="337" t="s">
        <v>669</v>
      </c>
      <c r="R12" s="81" t="s">
        <v>772</v>
      </c>
      <c r="S12" s="339" t="s">
        <v>773</v>
      </c>
      <c r="T12" s="338" t="s">
        <v>670</v>
      </c>
    </row>
    <row r="13" spans="1:22" ht="15" customHeight="1" x14ac:dyDescent="0.25">
      <c r="A13" s="64"/>
      <c r="B13" s="64"/>
      <c r="C13" s="64"/>
      <c r="D13" s="64"/>
      <c r="E13" s="331"/>
      <c r="F13" s="332"/>
      <c r="G13" s="333"/>
      <c r="H13" s="43"/>
      <c r="I13" s="65"/>
      <c r="J13" s="64"/>
      <c r="K13" s="65"/>
      <c r="L13" s="65"/>
      <c r="M13" s="43"/>
      <c r="N13" s="43"/>
      <c r="O13" s="65"/>
      <c r="P13" s="65"/>
      <c r="Q13" s="43"/>
      <c r="R13" s="66"/>
      <c r="S13" s="66"/>
    </row>
    <row r="14" spans="1:22" ht="15" customHeight="1" x14ac:dyDescent="0.25">
      <c r="A14" s="64"/>
      <c r="B14" s="64"/>
      <c r="C14" s="64"/>
      <c r="D14" s="64"/>
      <c r="E14" s="331"/>
      <c r="F14" s="332"/>
      <c r="G14" s="333"/>
      <c r="H14" s="43"/>
      <c r="I14" s="65"/>
      <c r="J14" s="64"/>
      <c r="K14" s="65"/>
      <c r="L14" s="65"/>
      <c r="M14" s="43"/>
      <c r="N14" s="43"/>
      <c r="O14" s="65"/>
      <c r="P14" s="65"/>
      <c r="Q14" s="43"/>
      <c r="R14" s="66"/>
      <c r="S14" s="66"/>
    </row>
    <row r="15" spans="1:22" ht="15" customHeight="1" x14ac:dyDescent="0.25">
      <c r="A15" s="64"/>
      <c r="B15" s="64"/>
      <c r="C15" s="64"/>
      <c r="D15" s="64"/>
      <c r="E15" s="331"/>
      <c r="F15" s="332"/>
      <c r="G15" s="333"/>
      <c r="H15" s="43"/>
      <c r="I15" s="65"/>
      <c r="J15" s="64"/>
      <c r="K15" s="65"/>
      <c r="L15" s="65"/>
      <c r="M15" s="43"/>
      <c r="N15" s="43"/>
      <c r="O15" s="65"/>
      <c r="P15" s="65"/>
      <c r="Q15" s="43"/>
      <c r="R15" s="66"/>
      <c r="S15" s="66"/>
    </row>
    <row r="16" spans="1:22" ht="15" customHeight="1" x14ac:dyDescent="0.25">
      <c r="A16" s="64"/>
      <c r="B16" s="64"/>
      <c r="C16" s="64"/>
      <c r="D16" s="64"/>
      <c r="E16" s="331"/>
      <c r="F16" s="332"/>
      <c r="G16" s="333"/>
      <c r="H16" s="66"/>
      <c r="I16" s="65"/>
      <c r="J16" s="64"/>
      <c r="K16" s="65"/>
      <c r="L16" s="65"/>
      <c r="M16" s="66"/>
      <c r="N16" s="43"/>
      <c r="O16" s="65"/>
      <c r="P16" s="67"/>
      <c r="Q16" s="43"/>
      <c r="R16" s="66"/>
      <c r="S16" s="66"/>
    </row>
    <row r="17" spans="1:19" ht="15" customHeight="1" x14ac:dyDescent="0.25">
      <c r="A17" s="64"/>
      <c r="B17" s="64"/>
      <c r="C17" s="64"/>
      <c r="D17" s="64"/>
      <c r="E17" s="331"/>
      <c r="F17" s="332"/>
      <c r="G17" s="333"/>
      <c r="H17" s="16"/>
      <c r="I17" s="65"/>
      <c r="J17" s="64"/>
      <c r="K17" s="65"/>
      <c r="L17" s="65"/>
      <c r="M17" s="66"/>
      <c r="N17" s="43"/>
      <c r="O17" s="65"/>
      <c r="P17" s="67"/>
      <c r="Q17" s="43"/>
      <c r="R17" s="66"/>
      <c r="S17" s="66"/>
    </row>
    <row r="18" spans="1:19" ht="15" customHeight="1" x14ac:dyDescent="0.25">
      <c r="A18" s="64"/>
      <c r="B18" s="64"/>
      <c r="C18" s="64"/>
      <c r="D18" s="64"/>
      <c r="E18" s="331"/>
      <c r="F18" s="332"/>
      <c r="G18" s="333"/>
      <c r="H18" s="16"/>
      <c r="I18" s="65"/>
      <c r="J18" s="64"/>
      <c r="K18" s="65"/>
      <c r="L18" s="65"/>
      <c r="M18" s="66"/>
      <c r="N18" s="43"/>
      <c r="O18" s="65"/>
      <c r="P18" s="67"/>
      <c r="Q18" s="43"/>
      <c r="R18" s="66"/>
      <c r="S18" s="66"/>
    </row>
    <row r="19" spans="1:19" ht="15" customHeight="1" x14ac:dyDescent="0.25">
      <c r="A19" s="64"/>
      <c r="B19" s="64"/>
      <c r="C19" s="64"/>
      <c r="D19" s="64"/>
      <c r="E19" s="331"/>
      <c r="F19" s="332"/>
      <c r="G19" s="333"/>
      <c r="H19" s="16"/>
      <c r="I19" s="65"/>
      <c r="J19" s="64"/>
      <c r="K19" s="65"/>
      <c r="L19" s="65"/>
      <c r="M19" s="66"/>
      <c r="N19" s="43"/>
      <c r="O19" s="65"/>
      <c r="P19" s="67"/>
      <c r="Q19" s="43"/>
      <c r="R19" s="66"/>
      <c r="S19" s="66"/>
    </row>
    <row r="20" spans="1:19" ht="15" customHeight="1" x14ac:dyDescent="0.25">
      <c r="A20" s="64"/>
      <c r="B20" s="64"/>
      <c r="C20" s="64"/>
      <c r="D20" s="64"/>
      <c r="E20" s="331"/>
      <c r="F20" s="332"/>
      <c r="G20" s="333"/>
      <c r="H20" s="16"/>
      <c r="I20" s="65"/>
      <c r="J20" s="64"/>
      <c r="K20" s="65"/>
      <c r="L20" s="65"/>
      <c r="M20" s="66"/>
      <c r="N20" s="66"/>
      <c r="O20" s="65"/>
      <c r="P20" s="67"/>
      <c r="Q20" s="43"/>
      <c r="R20" s="66"/>
      <c r="S20" s="66"/>
    </row>
    <row r="21" spans="1:19" ht="15" customHeight="1" x14ac:dyDescent="0.25">
      <c r="A21" s="64"/>
      <c r="B21" s="64"/>
      <c r="C21" s="64"/>
      <c r="D21" s="64"/>
      <c r="E21" s="331"/>
      <c r="F21" s="332"/>
      <c r="G21" s="333"/>
      <c r="H21" s="16"/>
      <c r="I21" s="65"/>
      <c r="J21" s="64"/>
      <c r="K21" s="65"/>
      <c r="L21" s="65"/>
      <c r="M21" s="66"/>
      <c r="N21" s="306"/>
      <c r="O21" s="65"/>
      <c r="P21" s="67"/>
      <c r="Q21" s="306"/>
      <c r="R21" s="66"/>
      <c r="S21" s="66"/>
    </row>
    <row r="22" spans="1:19" ht="15" customHeight="1" x14ac:dyDescent="0.25">
      <c r="A22" s="64"/>
      <c r="B22" s="64"/>
      <c r="C22" s="64"/>
      <c r="D22" s="64"/>
      <c r="E22" s="331"/>
      <c r="F22" s="332"/>
      <c r="G22" s="333"/>
      <c r="H22" s="16"/>
      <c r="I22" s="65"/>
      <c r="J22" s="64"/>
      <c r="K22" s="65"/>
      <c r="L22" s="65"/>
      <c r="M22" s="66"/>
      <c r="N22" s="306"/>
      <c r="O22" s="65"/>
      <c r="P22" s="67"/>
      <c r="Q22" s="306"/>
      <c r="R22" s="66"/>
      <c r="S22" s="66"/>
    </row>
    <row r="23" spans="1:19" ht="15" customHeight="1" x14ac:dyDescent="0.25">
      <c r="A23" s="64"/>
      <c r="B23" s="64"/>
      <c r="C23" s="64"/>
      <c r="D23" s="64"/>
      <c r="E23" s="331"/>
      <c r="F23" s="332"/>
      <c r="G23" s="333"/>
      <c r="H23" s="16"/>
      <c r="I23" s="65"/>
      <c r="J23" s="64"/>
      <c r="K23" s="65"/>
      <c r="L23" s="65"/>
      <c r="M23" s="66"/>
      <c r="N23" s="306"/>
      <c r="O23" s="65"/>
      <c r="P23" s="67"/>
      <c r="Q23" s="306"/>
      <c r="R23" s="66"/>
      <c r="S23" s="66"/>
    </row>
    <row r="24" spans="1:19" ht="15" customHeight="1" x14ac:dyDescent="0.25">
      <c r="A24" s="64"/>
      <c r="B24" s="64"/>
      <c r="C24" s="64"/>
      <c r="D24" s="64"/>
      <c r="E24" s="331"/>
      <c r="F24" s="332"/>
      <c r="G24" s="333"/>
      <c r="H24" s="16"/>
      <c r="I24" s="65"/>
      <c r="J24" s="64"/>
      <c r="K24" s="65"/>
      <c r="L24" s="65"/>
      <c r="M24" s="66"/>
      <c r="N24" s="306"/>
      <c r="O24" s="65"/>
      <c r="P24" s="67"/>
      <c r="Q24" s="306"/>
      <c r="R24" s="66"/>
      <c r="S24" s="66"/>
    </row>
    <row r="25" spans="1:19" ht="15" customHeight="1" x14ac:dyDescent="0.25">
      <c r="A25" s="64"/>
      <c r="B25" s="64"/>
      <c r="C25" s="64"/>
      <c r="D25" s="64"/>
      <c r="E25" s="331"/>
      <c r="F25" s="332"/>
      <c r="G25" s="333"/>
      <c r="H25" s="66"/>
      <c r="I25" s="65"/>
      <c r="J25" s="64"/>
      <c r="K25" s="65"/>
      <c r="L25" s="65"/>
      <c r="M25" s="66"/>
      <c r="N25" s="306"/>
      <c r="O25" s="65"/>
      <c r="P25" s="67"/>
      <c r="Q25" s="306"/>
      <c r="R25" s="66"/>
      <c r="S25" s="66"/>
    </row>
    <row r="26" spans="1:19" ht="15" customHeight="1" x14ac:dyDescent="0.25">
      <c r="A26" s="64"/>
      <c r="B26" s="64"/>
      <c r="C26" s="64"/>
      <c r="D26" s="64"/>
      <c r="E26" s="331"/>
      <c r="F26" s="332"/>
      <c r="G26" s="333"/>
      <c r="H26" s="66"/>
      <c r="I26" s="65"/>
      <c r="J26" s="64"/>
      <c r="K26" s="65"/>
      <c r="L26" s="65"/>
      <c r="M26" s="66"/>
      <c r="N26" s="306"/>
      <c r="O26" s="65"/>
      <c r="P26" s="67"/>
      <c r="Q26" s="306"/>
      <c r="R26" s="66"/>
      <c r="S26" s="66"/>
    </row>
    <row r="27" spans="1:19" ht="15" customHeight="1" x14ac:dyDescent="0.25">
      <c r="A27" s="64"/>
      <c r="B27" s="64"/>
      <c r="C27" s="64"/>
      <c r="D27" s="64"/>
      <c r="E27" s="331"/>
      <c r="F27" s="332"/>
      <c r="G27" s="333"/>
      <c r="H27" s="16"/>
      <c r="I27" s="65"/>
      <c r="J27" s="64"/>
      <c r="K27" s="65"/>
      <c r="L27" s="65"/>
      <c r="M27" s="66"/>
      <c r="N27" s="66"/>
      <c r="O27" s="64"/>
      <c r="P27" s="67"/>
      <c r="Q27" s="66"/>
      <c r="R27" s="66"/>
      <c r="S27" s="66"/>
    </row>
    <row r="28" spans="1:19" ht="15" customHeight="1" x14ac:dyDescent="0.25">
      <c r="A28" s="64"/>
      <c r="B28" s="64"/>
      <c r="C28" s="64"/>
      <c r="D28" s="64"/>
      <c r="E28" s="331"/>
      <c r="F28" s="332"/>
      <c r="G28" s="333"/>
      <c r="H28" s="16"/>
      <c r="I28" s="65"/>
      <c r="J28" s="64"/>
      <c r="K28" s="65"/>
      <c r="L28" s="65"/>
      <c r="M28" s="66"/>
      <c r="N28" s="66"/>
      <c r="O28" s="64"/>
      <c r="P28" s="67"/>
      <c r="Q28" s="66"/>
      <c r="R28" s="66"/>
      <c r="S28" s="66"/>
    </row>
    <row r="29" spans="1:19" ht="15" customHeight="1" x14ac:dyDescent="0.25">
      <c r="A29" s="64"/>
      <c r="B29" s="64"/>
      <c r="C29" s="64"/>
      <c r="D29" s="64"/>
      <c r="E29" s="331"/>
      <c r="F29" s="332"/>
      <c r="G29" s="333"/>
      <c r="H29" s="16"/>
      <c r="I29" s="65"/>
      <c r="J29" s="64"/>
      <c r="K29" s="65"/>
      <c r="L29" s="65"/>
      <c r="M29" s="66"/>
      <c r="N29" s="66"/>
      <c r="O29" s="64"/>
      <c r="P29" s="64"/>
      <c r="Q29" s="66"/>
      <c r="R29" s="66"/>
      <c r="S29" s="66"/>
    </row>
    <row r="30" spans="1:19" ht="15.75" customHeight="1" x14ac:dyDescent="0.25">
      <c r="A30" s="64"/>
      <c r="B30" s="64"/>
      <c r="C30" s="64"/>
      <c r="D30" s="64"/>
      <c r="E30" s="331"/>
      <c r="F30" s="332"/>
      <c r="G30" s="333"/>
      <c r="H30" s="66"/>
      <c r="I30" s="65"/>
      <c r="J30" s="64"/>
      <c r="K30" s="65"/>
      <c r="L30" s="65"/>
      <c r="M30" s="66"/>
      <c r="N30" s="66"/>
      <c r="O30" s="64"/>
      <c r="P30" s="64"/>
      <c r="Q30" s="66"/>
      <c r="R30" s="66"/>
      <c r="S30" s="66"/>
    </row>
  </sheetData>
  <mergeCells count="26">
    <mergeCell ref="C10:C12"/>
    <mergeCell ref="D10:D12"/>
    <mergeCell ref="G10:G12"/>
    <mergeCell ref="A9:D9"/>
    <mergeCell ref="A10:B12"/>
    <mergeCell ref="G3:G8"/>
    <mergeCell ref="I3:I5"/>
    <mergeCell ref="J3:J5"/>
    <mergeCell ref="K3:K5"/>
    <mergeCell ref="L3:L5"/>
    <mergeCell ref="A1:T1"/>
    <mergeCell ref="A2:D2"/>
    <mergeCell ref="A3:A8"/>
    <mergeCell ref="B3:B8"/>
    <mergeCell ref="C3:C8"/>
    <mergeCell ref="D3:D5"/>
    <mergeCell ref="E3:E5"/>
    <mergeCell ref="O3:O8"/>
    <mergeCell ref="D6:D7"/>
    <mergeCell ref="E6:E7"/>
    <mergeCell ref="F6:F7"/>
    <mergeCell ref="I6:I7"/>
    <mergeCell ref="J6:J7"/>
    <mergeCell ref="K6:K7"/>
    <mergeCell ref="L6:L7"/>
    <mergeCell ref="F3:F5"/>
  </mergeCells>
  <dataValidations count="2">
    <dataValidation type="list" allowBlank="1" showInputMessage="1" showErrorMessage="1" sqref="L3 L6" xr:uid="{00000000-0002-0000-0300-000000000000}">
      <formula1>$U$9:$U$10</formula1>
    </dataValidation>
    <dataValidation type="list" allowBlank="1" showInputMessage="1" showErrorMessage="1" sqref="K3 K6" xr:uid="{00000000-0002-0000-0300-000001000000}">
      <formula1>$R$9:$R$11</formula1>
    </dataValidation>
  </dataValidations>
  <hyperlinks>
    <hyperlink ref="T12" r:id="rId1" xr:uid="{00000000-0004-0000-0300-000000000000}"/>
    <hyperlink ref="T10" r:id="rId2" xr:uid="{00000000-0004-0000-0300-000001000000}"/>
    <hyperlink ref="T11" r:id="rId3" xr:uid="{00000000-0004-0000-0300-000002000000}"/>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9"/>
  <sheetViews>
    <sheetView topLeftCell="C8" zoomScaleNormal="100" workbookViewId="0">
      <selection activeCell="U9" sqref="U9"/>
    </sheetView>
  </sheetViews>
  <sheetFormatPr baseColWidth="10" defaultRowHeight="15" x14ac:dyDescent="0.25"/>
  <sheetData>
    <row r="1" spans="1:21" ht="15.75" thickBot="1" x14ac:dyDescent="0.3">
      <c r="A1" s="489" t="s">
        <v>671</v>
      </c>
      <c r="B1" s="490"/>
      <c r="C1" s="490"/>
      <c r="D1" s="490"/>
      <c r="E1" s="490"/>
      <c r="F1" s="490"/>
      <c r="G1" s="490"/>
      <c r="H1" s="490"/>
      <c r="I1" s="490"/>
      <c r="J1" s="490"/>
      <c r="K1" s="490"/>
      <c r="L1" s="490"/>
      <c r="M1" s="490"/>
      <c r="N1" s="490"/>
      <c r="O1" s="490"/>
      <c r="P1" s="490"/>
      <c r="Q1" s="490"/>
      <c r="R1" s="490"/>
      <c r="S1" s="490"/>
      <c r="T1" s="491"/>
      <c r="U1" s="342"/>
    </row>
    <row r="2" spans="1:21" ht="47.25" x14ac:dyDescent="0.25">
      <c r="A2" s="492" t="s">
        <v>34</v>
      </c>
      <c r="B2" s="493"/>
      <c r="C2" s="493"/>
      <c r="D2" s="493"/>
      <c r="E2" s="493"/>
      <c r="F2" s="493"/>
      <c r="G2" s="494"/>
      <c r="H2" s="97" t="s">
        <v>672</v>
      </c>
      <c r="I2" s="97" t="s">
        <v>36</v>
      </c>
      <c r="J2" s="343" t="s">
        <v>77</v>
      </c>
      <c r="K2" s="97" t="s">
        <v>38</v>
      </c>
      <c r="L2" s="98" t="s">
        <v>39</v>
      </c>
      <c r="M2" s="98" t="s">
        <v>40</v>
      </c>
      <c r="N2" s="98" t="s">
        <v>41</v>
      </c>
      <c r="O2" s="98" t="s">
        <v>42</v>
      </c>
      <c r="P2" s="97" t="s">
        <v>43</v>
      </c>
      <c r="Q2" s="97" t="s">
        <v>44</v>
      </c>
      <c r="R2" s="98" t="s">
        <v>45</v>
      </c>
      <c r="S2" s="98" t="s">
        <v>46</v>
      </c>
      <c r="T2" s="101" t="s">
        <v>47</v>
      </c>
      <c r="U2" s="344" t="s">
        <v>673</v>
      </c>
    </row>
    <row r="3" spans="1:21" ht="120" customHeight="1" x14ac:dyDescent="0.25">
      <c r="A3" s="495" t="s">
        <v>674</v>
      </c>
      <c r="B3" s="496"/>
      <c r="C3" s="496"/>
      <c r="D3" s="496"/>
      <c r="E3" s="496"/>
      <c r="F3" s="496"/>
      <c r="G3" s="497"/>
      <c r="H3" s="377">
        <v>1</v>
      </c>
      <c r="I3" s="430" t="s">
        <v>774</v>
      </c>
      <c r="J3" s="501" t="s">
        <v>128</v>
      </c>
      <c r="K3" s="345" t="s">
        <v>775</v>
      </c>
      <c r="L3" s="504" t="s">
        <v>155</v>
      </c>
      <c r="M3" s="504" t="s">
        <v>675</v>
      </c>
      <c r="N3" s="504" t="s">
        <v>55</v>
      </c>
      <c r="O3" s="504" t="s">
        <v>207</v>
      </c>
      <c r="P3" s="430" t="s">
        <v>777</v>
      </c>
      <c r="Q3" s="430" t="s">
        <v>676</v>
      </c>
      <c r="R3" s="504" t="s">
        <v>466</v>
      </c>
      <c r="S3" s="504" t="s">
        <v>457</v>
      </c>
      <c r="T3" s="511" t="s">
        <v>677</v>
      </c>
      <c r="U3" s="430" t="s">
        <v>778</v>
      </c>
    </row>
    <row r="4" spans="1:21" ht="135" x14ac:dyDescent="0.25">
      <c r="A4" s="498"/>
      <c r="B4" s="499"/>
      <c r="C4" s="499"/>
      <c r="D4" s="499"/>
      <c r="E4" s="499"/>
      <c r="F4" s="499"/>
      <c r="G4" s="500"/>
      <c r="H4" s="379"/>
      <c r="I4" s="434"/>
      <c r="J4" s="502"/>
      <c r="K4" s="345" t="s">
        <v>776</v>
      </c>
      <c r="L4" s="505"/>
      <c r="M4" s="505"/>
      <c r="N4" s="505"/>
      <c r="O4" s="505"/>
      <c r="P4" s="434"/>
      <c r="Q4" s="434"/>
      <c r="R4" s="505"/>
      <c r="S4" s="505"/>
      <c r="T4" s="512"/>
      <c r="U4" s="434"/>
    </row>
    <row r="5" spans="1:21" ht="330" x14ac:dyDescent="0.25">
      <c r="A5" s="506" t="s">
        <v>678</v>
      </c>
      <c r="B5" s="506"/>
      <c r="C5" s="506"/>
      <c r="D5" s="506"/>
      <c r="E5" s="506"/>
      <c r="F5" s="506"/>
      <c r="G5" s="506"/>
      <c r="H5" s="9">
        <v>2</v>
      </c>
      <c r="I5" s="346" t="s">
        <v>679</v>
      </c>
      <c r="J5" s="502"/>
      <c r="K5" s="345" t="s">
        <v>779</v>
      </c>
      <c r="L5" s="121" t="s">
        <v>54</v>
      </c>
      <c r="M5" s="121" t="s">
        <v>108</v>
      </c>
      <c r="N5" s="121" t="s">
        <v>55</v>
      </c>
      <c r="O5" s="121" t="s">
        <v>207</v>
      </c>
      <c r="P5" s="430" t="s">
        <v>780</v>
      </c>
      <c r="Q5" s="430" t="s">
        <v>781</v>
      </c>
      <c r="R5" s="121" t="s">
        <v>466</v>
      </c>
      <c r="S5" s="121" t="s">
        <v>680</v>
      </c>
      <c r="T5" s="346" t="s">
        <v>782</v>
      </c>
      <c r="U5" s="430" t="s">
        <v>681</v>
      </c>
    </row>
    <row r="6" spans="1:21" ht="195" x14ac:dyDescent="0.25">
      <c r="A6" s="507"/>
      <c r="B6" s="507"/>
      <c r="C6" s="507"/>
      <c r="D6" s="507"/>
      <c r="E6" s="507"/>
      <c r="F6" s="507"/>
      <c r="G6" s="507"/>
      <c r="H6" s="118">
        <v>3</v>
      </c>
      <c r="I6" s="347" t="s">
        <v>682</v>
      </c>
      <c r="J6" s="502"/>
      <c r="K6" s="345" t="s">
        <v>683</v>
      </c>
      <c r="L6" s="121" t="s">
        <v>181</v>
      </c>
      <c r="M6" s="121" t="s">
        <v>108</v>
      </c>
      <c r="N6" s="121" t="s">
        <v>55</v>
      </c>
      <c r="O6" s="121" t="s">
        <v>207</v>
      </c>
      <c r="P6" s="434" t="s">
        <v>684</v>
      </c>
      <c r="Q6" s="434" t="s">
        <v>465</v>
      </c>
      <c r="R6" s="121" t="s">
        <v>466</v>
      </c>
      <c r="S6" s="121" t="s">
        <v>685</v>
      </c>
      <c r="T6" s="346" t="s">
        <v>783</v>
      </c>
      <c r="U6" s="434"/>
    </row>
    <row r="7" spans="1:21" ht="150" x14ac:dyDescent="0.25">
      <c r="A7" s="389" t="s">
        <v>686</v>
      </c>
      <c r="B7" s="389"/>
      <c r="C7" s="389"/>
      <c r="D7" s="389"/>
      <c r="E7" s="389"/>
      <c r="F7" s="389"/>
      <c r="G7" s="389"/>
      <c r="H7" s="9">
        <v>4</v>
      </c>
      <c r="I7" s="348" t="s">
        <v>784</v>
      </c>
      <c r="J7" s="502"/>
      <c r="K7" s="348" t="s">
        <v>785</v>
      </c>
      <c r="L7" s="121" t="s">
        <v>181</v>
      </c>
      <c r="M7" s="121" t="s">
        <v>111</v>
      </c>
      <c r="N7" s="121" t="s">
        <v>687</v>
      </c>
      <c r="O7" s="121" t="s">
        <v>627</v>
      </c>
      <c r="P7" s="430" t="s">
        <v>786</v>
      </c>
      <c r="Q7" s="430" t="s">
        <v>787</v>
      </c>
      <c r="R7" s="349" t="s">
        <v>688</v>
      </c>
      <c r="S7" s="349" t="s">
        <v>689</v>
      </c>
      <c r="T7" s="341" t="s">
        <v>690</v>
      </c>
      <c r="U7" s="430" t="s">
        <v>788</v>
      </c>
    </row>
    <row r="8" spans="1:21" ht="165" x14ac:dyDescent="0.25">
      <c r="A8" s="389"/>
      <c r="B8" s="389"/>
      <c r="C8" s="389"/>
      <c r="D8" s="389"/>
      <c r="E8" s="389"/>
      <c r="F8" s="389"/>
      <c r="G8" s="389"/>
      <c r="H8" s="7">
        <v>5</v>
      </c>
      <c r="I8" s="104" t="s">
        <v>691</v>
      </c>
      <c r="J8" s="502"/>
      <c r="K8" s="104" t="s">
        <v>692</v>
      </c>
      <c r="L8" s="121" t="s">
        <v>181</v>
      </c>
      <c r="M8" s="121" t="s">
        <v>111</v>
      </c>
      <c r="N8" s="121" t="s">
        <v>687</v>
      </c>
      <c r="O8" s="121" t="s">
        <v>627</v>
      </c>
      <c r="P8" s="434" t="s">
        <v>693</v>
      </c>
      <c r="Q8" s="434" t="s">
        <v>694</v>
      </c>
      <c r="R8" s="121" t="s">
        <v>688</v>
      </c>
      <c r="S8" s="121" t="s">
        <v>695</v>
      </c>
      <c r="T8" s="104" t="s">
        <v>789</v>
      </c>
      <c r="U8" s="434" t="s">
        <v>696</v>
      </c>
    </row>
    <row r="9" spans="1:21" ht="240" x14ac:dyDescent="0.25">
      <c r="A9" s="508" t="s">
        <v>697</v>
      </c>
      <c r="B9" s="509"/>
      <c r="C9" s="509"/>
      <c r="D9" s="509"/>
      <c r="E9" s="509"/>
      <c r="F9" s="509"/>
      <c r="G9" s="510"/>
      <c r="H9" s="7">
        <v>6</v>
      </c>
      <c r="I9" s="5" t="s">
        <v>682</v>
      </c>
      <c r="J9" s="503"/>
      <c r="K9" s="9" t="s">
        <v>683</v>
      </c>
      <c r="L9" s="340" t="s">
        <v>181</v>
      </c>
      <c r="M9" s="121" t="s">
        <v>108</v>
      </c>
      <c r="N9" s="340" t="s">
        <v>55</v>
      </c>
      <c r="O9" s="340" t="s">
        <v>207</v>
      </c>
      <c r="P9" s="119" t="s">
        <v>684</v>
      </c>
      <c r="Q9" s="119" t="s">
        <v>790</v>
      </c>
      <c r="R9" s="340" t="s">
        <v>466</v>
      </c>
      <c r="S9" s="340" t="s">
        <v>685</v>
      </c>
      <c r="T9" s="9" t="s">
        <v>783</v>
      </c>
      <c r="U9" s="119" t="s">
        <v>791</v>
      </c>
    </row>
  </sheetData>
  <mergeCells count="25">
    <mergeCell ref="U5:U6"/>
    <mergeCell ref="A7:G8"/>
    <mergeCell ref="A9:G9"/>
    <mergeCell ref="P3:P4"/>
    <mergeCell ref="Q3:Q4"/>
    <mergeCell ref="R3:R4"/>
    <mergeCell ref="S3:S4"/>
    <mergeCell ref="T3:T4"/>
    <mergeCell ref="U3:U4"/>
    <mergeCell ref="U7:U8"/>
    <mergeCell ref="A1:T1"/>
    <mergeCell ref="A2:G2"/>
    <mergeCell ref="A3:G4"/>
    <mergeCell ref="H3:H4"/>
    <mergeCell ref="I3:I4"/>
    <mergeCell ref="J3:J9"/>
    <mergeCell ref="L3:L4"/>
    <mergeCell ref="M3:M4"/>
    <mergeCell ref="N3:N4"/>
    <mergeCell ref="O3:O4"/>
    <mergeCell ref="P5:P6"/>
    <mergeCell ref="P7:P8"/>
    <mergeCell ref="Q5:Q6"/>
    <mergeCell ref="Q7:Q8"/>
    <mergeCell ref="A5: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2"/>
  <sheetViews>
    <sheetView topLeftCell="A2" workbookViewId="0">
      <selection activeCell="O7" sqref="O7"/>
    </sheetView>
  </sheetViews>
  <sheetFormatPr baseColWidth="10" defaultRowHeight="15" x14ac:dyDescent="0.25"/>
  <sheetData>
    <row r="1" spans="1:16" ht="18.75" x14ac:dyDescent="0.25">
      <c r="A1" s="513" t="s">
        <v>146</v>
      </c>
      <c r="B1" s="514"/>
      <c r="C1" s="514"/>
      <c r="D1" s="514"/>
      <c r="E1" s="514"/>
      <c r="F1" s="514"/>
      <c r="G1" s="514"/>
      <c r="H1" s="514"/>
      <c r="I1" s="514"/>
      <c r="J1" s="514"/>
      <c r="K1" s="514"/>
      <c r="L1" s="514"/>
      <c r="M1" s="514"/>
      <c r="N1" s="514"/>
      <c r="O1" s="514"/>
      <c r="P1" s="515"/>
    </row>
    <row r="2" spans="1:16" ht="57.75" x14ac:dyDescent="0.25">
      <c r="A2" s="516" t="s">
        <v>34</v>
      </c>
      <c r="B2" s="517"/>
      <c r="C2" s="68" t="s">
        <v>76</v>
      </c>
      <c r="D2" s="68" t="s">
        <v>36</v>
      </c>
      <c r="E2" s="69" t="s">
        <v>77</v>
      </c>
      <c r="F2" s="68" t="s">
        <v>38</v>
      </c>
      <c r="G2" s="69" t="s">
        <v>39</v>
      </c>
      <c r="H2" s="69" t="s">
        <v>78</v>
      </c>
      <c r="I2" s="69" t="s">
        <v>41</v>
      </c>
      <c r="J2" s="69" t="s">
        <v>42</v>
      </c>
      <c r="K2" s="68" t="s">
        <v>43</v>
      </c>
      <c r="L2" s="68" t="s">
        <v>44</v>
      </c>
      <c r="M2" s="69" t="s">
        <v>45</v>
      </c>
      <c r="N2" s="69" t="s">
        <v>46</v>
      </c>
      <c r="O2" s="70" t="s">
        <v>47</v>
      </c>
      <c r="P2" s="70" t="s">
        <v>147</v>
      </c>
    </row>
    <row r="3" spans="1:16" ht="210" x14ac:dyDescent="0.25">
      <c r="A3" s="518"/>
      <c r="B3" s="520" t="s">
        <v>148</v>
      </c>
      <c r="C3" s="71">
        <v>1</v>
      </c>
      <c r="D3" s="72" t="s">
        <v>149</v>
      </c>
      <c r="E3" s="522" t="s">
        <v>128</v>
      </c>
      <c r="F3" s="73" t="s">
        <v>792</v>
      </c>
      <c r="G3" s="74" t="s">
        <v>54</v>
      </c>
      <c r="H3" s="74" t="s">
        <v>86</v>
      </c>
      <c r="I3" s="74" t="s">
        <v>79</v>
      </c>
      <c r="J3" s="74" t="s">
        <v>143</v>
      </c>
      <c r="K3" s="73" t="s">
        <v>150</v>
      </c>
      <c r="L3" s="73" t="s">
        <v>151</v>
      </c>
      <c r="M3" s="75" t="s">
        <v>152</v>
      </c>
      <c r="N3" s="76" t="s">
        <v>153</v>
      </c>
      <c r="O3" s="77" t="s">
        <v>793</v>
      </c>
      <c r="P3" s="78" t="s">
        <v>154</v>
      </c>
    </row>
    <row r="4" spans="1:16" ht="180" x14ac:dyDescent="0.25">
      <c r="A4" s="518"/>
      <c r="B4" s="520"/>
      <c r="C4" s="71">
        <v>2</v>
      </c>
      <c r="D4" s="72" t="s">
        <v>794</v>
      </c>
      <c r="E4" s="522"/>
      <c r="F4" s="73" t="s">
        <v>795</v>
      </c>
      <c r="G4" s="74" t="s">
        <v>155</v>
      </c>
      <c r="H4" s="74" t="s">
        <v>86</v>
      </c>
      <c r="I4" s="74" t="s">
        <v>79</v>
      </c>
      <c r="J4" s="74" t="s">
        <v>143</v>
      </c>
      <c r="K4" s="73" t="s">
        <v>796</v>
      </c>
      <c r="L4" s="73" t="s">
        <v>797</v>
      </c>
      <c r="M4" s="79" t="s">
        <v>156</v>
      </c>
      <c r="N4" s="76" t="s">
        <v>153</v>
      </c>
      <c r="O4" s="77" t="s">
        <v>157</v>
      </c>
      <c r="P4" s="78" t="s">
        <v>158</v>
      </c>
    </row>
    <row r="5" spans="1:16" ht="270" x14ac:dyDescent="0.25">
      <c r="A5" s="518"/>
      <c r="B5" s="520"/>
      <c r="C5" s="71">
        <v>3</v>
      </c>
      <c r="D5" s="72" t="s">
        <v>159</v>
      </c>
      <c r="E5" s="522"/>
      <c r="F5" s="73" t="s">
        <v>792</v>
      </c>
      <c r="G5" s="74" t="s">
        <v>160</v>
      </c>
      <c r="H5" s="74" t="s">
        <v>86</v>
      </c>
      <c r="I5" s="74" t="s">
        <v>79</v>
      </c>
      <c r="J5" s="74" t="s">
        <v>143</v>
      </c>
      <c r="K5" s="73" t="s">
        <v>798</v>
      </c>
      <c r="L5" s="73" t="s">
        <v>799</v>
      </c>
      <c r="M5" s="80" t="s">
        <v>161</v>
      </c>
      <c r="N5" s="76" t="s">
        <v>153</v>
      </c>
      <c r="O5" s="81" t="s">
        <v>800</v>
      </c>
      <c r="P5" s="82" t="s">
        <v>162</v>
      </c>
    </row>
    <row r="6" spans="1:16" ht="345" x14ac:dyDescent="0.25">
      <c r="A6" s="518"/>
      <c r="B6" s="520"/>
      <c r="C6" s="71">
        <v>4</v>
      </c>
      <c r="D6" s="72" t="s">
        <v>801</v>
      </c>
      <c r="E6" s="522"/>
      <c r="F6" s="73" t="s">
        <v>163</v>
      </c>
      <c r="G6" s="74" t="s">
        <v>160</v>
      </c>
      <c r="H6" s="74" t="s">
        <v>86</v>
      </c>
      <c r="I6" s="74" t="s">
        <v>79</v>
      </c>
      <c r="J6" s="74" t="s">
        <v>143</v>
      </c>
      <c r="K6" s="73" t="s">
        <v>802</v>
      </c>
      <c r="L6" s="73" t="s">
        <v>164</v>
      </c>
      <c r="M6" s="75" t="s">
        <v>165</v>
      </c>
      <c r="N6" s="76" t="s">
        <v>153</v>
      </c>
      <c r="O6" s="81" t="s">
        <v>803</v>
      </c>
      <c r="P6" s="82" t="s">
        <v>804</v>
      </c>
    </row>
    <row r="7" spans="1:16" ht="255.75" thickBot="1" x14ac:dyDescent="0.3">
      <c r="A7" s="519"/>
      <c r="B7" s="521"/>
      <c r="C7" s="83">
        <v>5</v>
      </c>
      <c r="D7" s="84" t="s">
        <v>166</v>
      </c>
      <c r="E7" s="523"/>
      <c r="F7" s="85" t="s">
        <v>163</v>
      </c>
      <c r="G7" s="86" t="s">
        <v>160</v>
      </c>
      <c r="H7" s="86" t="s">
        <v>86</v>
      </c>
      <c r="I7" s="86" t="s">
        <v>79</v>
      </c>
      <c r="J7" s="86" t="s">
        <v>143</v>
      </c>
      <c r="K7" s="85" t="s">
        <v>802</v>
      </c>
      <c r="L7" s="85" t="s">
        <v>164</v>
      </c>
      <c r="M7" s="87" t="s">
        <v>167</v>
      </c>
      <c r="N7" s="88" t="s">
        <v>153</v>
      </c>
      <c r="O7" s="89" t="s">
        <v>805</v>
      </c>
      <c r="P7" s="90" t="s">
        <v>168</v>
      </c>
    </row>
    <row r="8" spans="1:16" x14ac:dyDescent="0.25">
      <c r="M8" s="91"/>
      <c r="N8" s="91"/>
    </row>
    <row r="9" spans="1:16" ht="30" x14ac:dyDescent="0.25">
      <c r="K9" s="92"/>
      <c r="L9" s="93" t="s">
        <v>169</v>
      </c>
      <c r="M9" s="91"/>
      <c r="N9" s="91"/>
    </row>
    <row r="10" spans="1:16" x14ac:dyDescent="0.25">
      <c r="K10" s="94"/>
      <c r="L10" s="93" t="s">
        <v>170</v>
      </c>
      <c r="M10" s="91"/>
      <c r="N10" s="91"/>
    </row>
    <row r="11" spans="1:16" x14ac:dyDescent="0.25">
      <c r="K11" s="95"/>
      <c r="L11" t="s">
        <v>171</v>
      </c>
    </row>
    <row r="12" spans="1:16" ht="30" x14ac:dyDescent="0.25">
      <c r="K12" s="96"/>
      <c r="L12" s="93" t="s">
        <v>172</v>
      </c>
    </row>
  </sheetData>
  <mergeCells count="5">
    <mergeCell ref="A1:P1"/>
    <mergeCell ref="A2:B2"/>
    <mergeCell ref="A3:A7"/>
    <mergeCell ref="B3:B7"/>
    <mergeCell ref="E3:E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2"/>
  <sheetViews>
    <sheetView zoomScale="80" zoomScaleNormal="80" workbookViewId="0">
      <selection activeCell="O24" sqref="O24"/>
    </sheetView>
  </sheetViews>
  <sheetFormatPr baseColWidth="10" defaultColWidth="12.28515625" defaultRowHeight="15" x14ac:dyDescent="0.25"/>
  <cols>
    <col min="1" max="1" width="4.42578125" customWidth="1"/>
    <col min="2" max="2" width="5.7109375" customWidth="1"/>
    <col min="3" max="3" width="6" customWidth="1"/>
    <col min="4" max="4" width="4.28515625" customWidth="1"/>
    <col min="5" max="5" width="55.28515625" customWidth="1"/>
    <col min="6" max="6" width="5.7109375" customWidth="1"/>
    <col min="7" max="7" width="46" customWidth="1"/>
    <col min="8" max="11" width="4.28515625" bestFit="1" customWidth="1"/>
    <col min="12" max="12" width="37.5703125" customWidth="1"/>
    <col min="13" max="13" width="38" customWidth="1"/>
    <col min="14" max="14" width="6.5703125" customWidth="1"/>
    <col min="15" max="15" width="4.7109375" bestFit="1" customWidth="1"/>
    <col min="16" max="16" width="34.140625" customWidth="1"/>
  </cols>
  <sheetData>
    <row r="1" spans="1:16" ht="29.25" customHeight="1" x14ac:dyDescent="0.25">
      <c r="A1" s="527" t="s">
        <v>622</v>
      </c>
      <c r="B1" s="528"/>
      <c r="C1" s="529"/>
      <c r="D1" s="529"/>
      <c r="E1" s="529"/>
      <c r="F1" s="529"/>
      <c r="G1" s="529"/>
      <c r="H1" s="529"/>
      <c r="I1" s="529"/>
      <c r="J1" s="529"/>
      <c r="K1" s="529"/>
      <c r="L1" s="529"/>
      <c r="M1" s="529"/>
      <c r="N1" s="529"/>
      <c r="O1" s="529"/>
      <c r="P1" s="530"/>
    </row>
    <row r="2" spans="1:16" ht="99" thickBot="1" x14ac:dyDescent="0.3">
      <c r="A2" s="531" t="s">
        <v>34</v>
      </c>
      <c r="B2" s="532"/>
      <c r="C2" s="533"/>
      <c r="D2" s="47" t="s">
        <v>76</v>
      </c>
      <c r="E2" s="47" t="s">
        <v>36</v>
      </c>
      <c r="F2" s="255" t="s">
        <v>77</v>
      </c>
      <c r="G2" s="47" t="s">
        <v>38</v>
      </c>
      <c r="H2" s="255" t="s">
        <v>39</v>
      </c>
      <c r="I2" s="255" t="s">
        <v>78</v>
      </c>
      <c r="J2" s="255" t="s">
        <v>41</v>
      </c>
      <c r="K2" s="255" t="s">
        <v>42</v>
      </c>
      <c r="L2" s="47" t="s">
        <v>43</v>
      </c>
      <c r="M2" s="47" t="s">
        <v>44</v>
      </c>
      <c r="N2" s="255" t="s">
        <v>45</v>
      </c>
      <c r="O2" s="255" t="s">
        <v>46</v>
      </c>
      <c r="P2" s="256" t="s">
        <v>47</v>
      </c>
    </row>
    <row r="3" spans="1:16" s="313" customFormat="1" ht="102.75" customHeight="1" x14ac:dyDescent="0.2">
      <c r="A3" s="534" t="s">
        <v>623</v>
      </c>
      <c r="B3" s="537" t="s">
        <v>624</v>
      </c>
      <c r="C3" s="540" t="s">
        <v>625</v>
      </c>
      <c r="D3" s="307">
        <v>1</v>
      </c>
      <c r="E3" s="308" t="s">
        <v>806</v>
      </c>
      <c r="F3" s="540" t="s">
        <v>626</v>
      </c>
      <c r="G3" s="308" t="s">
        <v>809</v>
      </c>
      <c r="H3" s="309" t="s">
        <v>54</v>
      </c>
      <c r="I3" s="309" t="s">
        <v>65</v>
      </c>
      <c r="J3" s="309" t="s">
        <v>55</v>
      </c>
      <c r="K3" s="310" t="s">
        <v>627</v>
      </c>
      <c r="L3" s="311" t="s">
        <v>810</v>
      </c>
      <c r="M3" s="308" t="s">
        <v>811</v>
      </c>
      <c r="N3" s="540" t="s">
        <v>628</v>
      </c>
      <c r="O3" s="310" t="s">
        <v>60</v>
      </c>
      <c r="P3" s="312" t="s">
        <v>812</v>
      </c>
    </row>
    <row r="4" spans="1:16" s="313" customFormat="1" ht="42.75" customHeight="1" x14ac:dyDescent="0.2">
      <c r="A4" s="535"/>
      <c r="B4" s="538"/>
      <c r="C4" s="525"/>
      <c r="D4" s="541">
        <v>2</v>
      </c>
      <c r="E4" s="542" t="s">
        <v>807</v>
      </c>
      <c r="F4" s="525"/>
      <c r="G4" s="314" t="s">
        <v>629</v>
      </c>
      <c r="H4" s="524" t="s">
        <v>54</v>
      </c>
      <c r="I4" s="524" t="s">
        <v>65</v>
      </c>
      <c r="J4" s="524" t="s">
        <v>79</v>
      </c>
      <c r="K4" s="524" t="s">
        <v>627</v>
      </c>
      <c r="L4" s="542" t="s">
        <v>813</v>
      </c>
      <c r="M4" s="542" t="s">
        <v>630</v>
      </c>
      <c r="N4" s="525"/>
      <c r="O4" s="524" t="s">
        <v>60</v>
      </c>
      <c r="P4" s="545" t="s">
        <v>814</v>
      </c>
    </row>
    <row r="5" spans="1:16" s="313" customFormat="1" ht="28.5" x14ac:dyDescent="0.2">
      <c r="A5" s="535"/>
      <c r="B5" s="538"/>
      <c r="C5" s="525"/>
      <c r="D5" s="541"/>
      <c r="E5" s="543"/>
      <c r="F5" s="525"/>
      <c r="G5" s="314" t="s">
        <v>701</v>
      </c>
      <c r="H5" s="525"/>
      <c r="I5" s="525"/>
      <c r="J5" s="525"/>
      <c r="K5" s="525"/>
      <c r="L5" s="543"/>
      <c r="M5" s="543"/>
      <c r="N5" s="525"/>
      <c r="O5" s="525"/>
      <c r="P5" s="546"/>
    </row>
    <row r="6" spans="1:16" s="313" customFormat="1" ht="52.5" customHeight="1" x14ac:dyDescent="0.2">
      <c r="A6" s="536"/>
      <c r="B6" s="539"/>
      <c r="C6" s="526"/>
      <c r="D6" s="541"/>
      <c r="E6" s="544"/>
      <c r="F6" s="526"/>
      <c r="G6" s="314" t="s">
        <v>84</v>
      </c>
      <c r="H6" s="526"/>
      <c r="I6" s="526"/>
      <c r="J6" s="526"/>
      <c r="K6" s="526"/>
      <c r="L6" s="544"/>
      <c r="M6" s="544"/>
      <c r="N6" s="525"/>
      <c r="O6" s="526"/>
      <c r="P6" s="547"/>
    </row>
    <row r="7" spans="1:16" s="313" customFormat="1" ht="105.75" customHeight="1" x14ac:dyDescent="0.2">
      <c r="A7" s="548" t="s">
        <v>623</v>
      </c>
      <c r="B7" s="549" t="s">
        <v>624</v>
      </c>
      <c r="C7" s="524" t="s">
        <v>631</v>
      </c>
      <c r="D7" s="315">
        <v>3</v>
      </c>
      <c r="E7" s="314" t="s">
        <v>808</v>
      </c>
      <c r="F7" s="549" t="s">
        <v>128</v>
      </c>
      <c r="G7" s="316" t="s">
        <v>815</v>
      </c>
      <c r="H7" s="317" t="s">
        <v>181</v>
      </c>
      <c r="I7" s="317" t="s">
        <v>86</v>
      </c>
      <c r="J7" s="317" t="s">
        <v>411</v>
      </c>
      <c r="K7" s="317" t="s">
        <v>143</v>
      </c>
      <c r="L7" s="314" t="s">
        <v>632</v>
      </c>
      <c r="M7" s="314" t="s">
        <v>816</v>
      </c>
      <c r="N7" s="526"/>
      <c r="O7" s="317" t="s">
        <v>60</v>
      </c>
      <c r="P7" s="318" t="s">
        <v>817</v>
      </c>
    </row>
    <row r="8" spans="1:16" s="313" customFormat="1" ht="52.5" customHeight="1" x14ac:dyDescent="0.2">
      <c r="A8" s="535"/>
      <c r="B8" s="538"/>
      <c r="C8" s="525"/>
      <c r="D8" s="305">
        <v>4</v>
      </c>
      <c r="E8" s="314" t="s">
        <v>633</v>
      </c>
      <c r="F8" s="538"/>
      <c r="G8" s="314" t="s">
        <v>818</v>
      </c>
      <c r="H8" s="319" t="s">
        <v>54</v>
      </c>
      <c r="I8" s="549" t="s">
        <v>86</v>
      </c>
      <c r="J8" s="549" t="s">
        <v>55</v>
      </c>
      <c r="K8" s="549" t="s">
        <v>207</v>
      </c>
      <c r="L8" s="314" t="s">
        <v>819</v>
      </c>
      <c r="M8" s="314" t="s">
        <v>820</v>
      </c>
      <c r="N8" s="549" t="s">
        <v>634</v>
      </c>
      <c r="O8" s="524" t="s">
        <v>350</v>
      </c>
      <c r="P8" s="318" t="s">
        <v>821</v>
      </c>
    </row>
    <row r="9" spans="1:16" s="313" customFormat="1" ht="52.5" customHeight="1" x14ac:dyDescent="0.2">
      <c r="A9" s="535"/>
      <c r="B9" s="538"/>
      <c r="C9" s="525"/>
      <c r="D9" s="305">
        <v>5</v>
      </c>
      <c r="E9" s="314" t="s">
        <v>635</v>
      </c>
      <c r="F9" s="538"/>
      <c r="G9" s="314" t="s">
        <v>822</v>
      </c>
      <c r="H9" s="319" t="s">
        <v>181</v>
      </c>
      <c r="I9" s="538"/>
      <c r="J9" s="538"/>
      <c r="K9" s="538"/>
      <c r="L9" s="314" t="s">
        <v>823</v>
      </c>
      <c r="M9" s="314" t="s">
        <v>824</v>
      </c>
      <c r="N9" s="538"/>
      <c r="O9" s="525"/>
      <c r="P9" s="318" t="s">
        <v>825</v>
      </c>
    </row>
    <row r="10" spans="1:16" s="313" customFormat="1" ht="49.5" customHeight="1" x14ac:dyDescent="0.2">
      <c r="A10" s="535"/>
      <c r="B10" s="538"/>
      <c r="C10" s="525"/>
      <c r="D10" s="320">
        <v>6</v>
      </c>
      <c r="E10" s="314" t="s">
        <v>636</v>
      </c>
      <c r="F10" s="538"/>
      <c r="G10" s="314" t="s">
        <v>818</v>
      </c>
      <c r="H10" s="319" t="s">
        <v>637</v>
      </c>
      <c r="I10" s="538"/>
      <c r="J10" s="538"/>
      <c r="K10" s="538"/>
      <c r="L10" s="314" t="s">
        <v>828</v>
      </c>
      <c r="M10" s="314" t="s">
        <v>827</v>
      </c>
      <c r="N10" s="538"/>
      <c r="O10" s="525"/>
      <c r="P10" s="318" t="s">
        <v>826</v>
      </c>
    </row>
    <row r="11" spans="1:16" s="313" customFormat="1" ht="51" customHeight="1" x14ac:dyDescent="0.2">
      <c r="A11" s="536"/>
      <c r="B11" s="539"/>
      <c r="C11" s="526"/>
      <c r="D11" s="320">
        <v>7</v>
      </c>
      <c r="E11" s="314" t="s">
        <v>638</v>
      </c>
      <c r="F11" s="539"/>
      <c r="G11" s="314" t="s">
        <v>829</v>
      </c>
      <c r="H11" s="319" t="s">
        <v>54</v>
      </c>
      <c r="I11" s="539"/>
      <c r="J11" s="539"/>
      <c r="K11" s="539"/>
      <c r="L11" s="314" t="s">
        <v>830</v>
      </c>
      <c r="M11" s="314" t="s">
        <v>716</v>
      </c>
      <c r="N11" s="539"/>
      <c r="O11" s="526"/>
      <c r="P11" s="318" t="s">
        <v>831</v>
      </c>
    </row>
    <row r="12" spans="1:16" s="313" customFormat="1" ht="49.5" customHeight="1" x14ac:dyDescent="0.2">
      <c r="A12" s="548" t="s">
        <v>623</v>
      </c>
      <c r="B12" s="549" t="s">
        <v>624</v>
      </c>
      <c r="C12" s="549" t="s">
        <v>639</v>
      </c>
      <c r="D12" s="550">
        <v>8</v>
      </c>
      <c r="E12" s="542" t="s">
        <v>832</v>
      </c>
      <c r="F12" s="524" t="s">
        <v>128</v>
      </c>
      <c r="G12" s="314" t="s">
        <v>833</v>
      </c>
      <c r="H12" s="524" t="s">
        <v>54</v>
      </c>
      <c r="I12" s="549" t="s">
        <v>86</v>
      </c>
      <c r="J12" s="524" t="s">
        <v>55</v>
      </c>
      <c r="K12" s="524" t="s">
        <v>627</v>
      </c>
      <c r="L12" s="555" t="s">
        <v>834</v>
      </c>
      <c r="M12" s="555" t="s">
        <v>835</v>
      </c>
      <c r="N12" s="524" t="s">
        <v>640</v>
      </c>
      <c r="O12" s="524" t="s">
        <v>350</v>
      </c>
      <c r="P12" s="545" t="s">
        <v>812</v>
      </c>
    </row>
    <row r="13" spans="1:16" s="313" customFormat="1" ht="49.5" customHeight="1" x14ac:dyDescent="0.2">
      <c r="A13" s="535"/>
      <c r="B13" s="538"/>
      <c r="C13" s="538"/>
      <c r="D13" s="551"/>
      <c r="E13" s="543"/>
      <c r="F13" s="525"/>
      <c r="G13" s="314" t="s">
        <v>641</v>
      </c>
      <c r="H13" s="525"/>
      <c r="I13" s="538"/>
      <c r="J13" s="525"/>
      <c r="K13" s="525"/>
      <c r="L13" s="555"/>
      <c r="M13" s="555"/>
      <c r="N13" s="525"/>
      <c r="O13" s="525"/>
      <c r="P13" s="546"/>
    </row>
    <row r="14" spans="1:16" s="313" customFormat="1" ht="49.5" customHeight="1" x14ac:dyDescent="0.2">
      <c r="A14" s="535"/>
      <c r="B14" s="538"/>
      <c r="C14" s="538"/>
      <c r="D14" s="552"/>
      <c r="E14" s="544"/>
      <c r="F14" s="525"/>
      <c r="G14" s="314" t="s">
        <v>642</v>
      </c>
      <c r="H14" s="525"/>
      <c r="I14" s="538"/>
      <c r="J14" s="525"/>
      <c r="K14" s="525"/>
      <c r="L14" s="555"/>
      <c r="M14" s="555"/>
      <c r="N14" s="525"/>
      <c r="O14" s="525"/>
      <c r="P14" s="547"/>
    </row>
    <row r="15" spans="1:16" ht="88.5" customHeight="1" x14ac:dyDescent="0.25">
      <c r="A15" s="536"/>
      <c r="B15" s="539"/>
      <c r="C15" s="539"/>
      <c r="D15" s="321">
        <v>9</v>
      </c>
      <c r="E15" s="314" t="s">
        <v>643</v>
      </c>
      <c r="F15" s="526"/>
      <c r="G15" s="314" t="s">
        <v>836</v>
      </c>
      <c r="H15" s="526"/>
      <c r="I15" s="539"/>
      <c r="J15" s="526"/>
      <c r="K15" s="526"/>
      <c r="L15" s="314" t="s">
        <v>837</v>
      </c>
      <c r="M15" s="314" t="s">
        <v>838</v>
      </c>
      <c r="N15" s="526"/>
      <c r="O15" s="526"/>
      <c r="P15" s="318" t="s">
        <v>839</v>
      </c>
    </row>
    <row r="16" spans="1:16" s="313" customFormat="1" ht="88.5" customHeight="1" x14ac:dyDescent="0.2">
      <c r="A16" s="548" t="s">
        <v>644</v>
      </c>
      <c r="B16" s="549" t="s">
        <v>624</v>
      </c>
      <c r="C16" s="549" t="s">
        <v>645</v>
      </c>
      <c r="D16" s="320">
        <v>10</v>
      </c>
      <c r="E16" s="316" t="s">
        <v>840</v>
      </c>
      <c r="F16" s="549" t="s">
        <v>128</v>
      </c>
      <c r="G16" s="314" t="s">
        <v>829</v>
      </c>
      <c r="H16" s="553" t="s">
        <v>54</v>
      </c>
      <c r="I16" s="553" t="s">
        <v>86</v>
      </c>
      <c r="J16" s="553" t="s">
        <v>55</v>
      </c>
      <c r="K16" s="553" t="s">
        <v>207</v>
      </c>
      <c r="L16" s="314" t="s">
        <v>646</v>
      </c>
      <c r="M16" s="314" t="s">
        <v>841</v>
      </c>
      <c r="N16" s="553" t="s">
        <v>647</v>
      </c>
      <c r="O16" s="553" t="s">
        <v>350</v>
      </c>
      <c r="P16" s="318" t="s">
        <v>648</v>
      </c>
    </row>
    <row r="17" spans="1:16" s="313" customFormat="1" ht="74.25" customHeight="1" x14ac:dyDescent="0.2">
      <c r="A17" s="536"/>
      <c r="B17" s="539"/>
      <c r="C17" s="539"/>
      <c r="D17" s="320">
        <v>11</v>
      </c>
      <c r="E17" s="316" t="s">
        <v>842</v>
      </c>
      <c r="F17" s="539"/>
      <c r="G17" s="314" t="s">
        <v>843</v>
      </c>
      <c r="H17" s="554"/>
      <c r="I17" s="554"/>
      <c r="J17" s="554"/>
      <c r="K17" s="554"/>
      <c r="L17" s="314" t="s">
        <v>844</v>
      </c>
      <c r="M17" s="314" t="s">
        <v>845</v>
      </c>
      <c r="N17" s="554"/>
      <c r="O17" s="554"/>
      <c r="P17" s="318" t="s">
        <v>648</v>
      </c>
    </row>
    <row r="18" spans="1:16" ht="85.5" customHeight="1" x14ac:dyDescent="0.25">
      <c r="A18" s="548" t="s">
        <v>644</v>
      </c>
      <c r="B18" s="549" t="s">
        <v>624</v>
      </c>
      <c r="C18" s="549" t="s">
        <v>649</v>
      </c>
      <c r="D18" s="320">
        <v>12</v>
      </c>
      <c r="E18" s="316" t="s">
        <v>846</v>
      </c>
      <c r="F18" s="549" t="s">
        <v>128</v>
      </c>
      <c r="G18" s="314" t="s">
        <v>829</v>
      </c>
      <c r="H18" s="322" t="s">
        <v>181</v>
      </c>
      <c r="I18" s="322" t="s">
        <v>86</v>
      </c>
      <c r="J18" s="322" t="s">
        <v>55</v>
      </c>
      <c r="K18" s="553" t="s">
        <v>207</v>
      </c>
      <c r="L18" s="314" t="s">
        <v>847</v>
      </c>
      <c r="M18" s="314" t="s">
        <v>848</v>
      </c>
      <c r="N18" s="549" t="s">
        <v>650</v>
      </c>
      <c r="O18" s="553" t="s">
        <v>350</v>
      </c>
      <c r="P18" s="318" t="s">
        <v>648</v>
      </c>
    </row>
    <row r="19" spans="1:16" ht="73.5" customHeight="1" x14ac:dyDescent="0.25">
      <c r="A19" s="536"/>
      <c r="B19" s="539"/>
      <c r="C19" s="539"/>
      <c r="D19" s="320">
        <v>13</v>
      </c>
      <c r="E19" s="323" t="s">
        <v>849</v>
      </c>
      <c r="F19" s="539"/>
      <c r="G19" s="314" t="s">
        <v>833</v>
      </c>
      <c r="H19" s="324" t="s">
        <v>54</v>
      </c>
      <c r="I19" s="322" t="s">
        <v>86</v>
      </c>
      <c r="J19" s="29" t="s">
        <v>55</v>
      </c>
      <c r="K19" s="554"/>
      <c r="L19" s="325" t="s">
        <v>850</v>
      </c>
      <c r="M19" s="325" t="s">
        <v>851</v>
      </c>
      <c r="N19" s="539"/>
      <c r="O19" s="554"/>
      <c r="P19" s="318" t="s">
        <v>812</v>
      </c>
    </row>
    <row r="20" spans="1:16" s="313" customFormat="1" ht="81.75" customHeight="1" x14ac:dyDescent="0.2">
      <c r="A20" s="557" t="s">
        <v>623</v>
      </c>
      <c r="B20" s="559" t="s">
        <v>624</v>
      </c>
      <c r="C20" s="559" t="s">
        <v>651</v>
      </c>
      <c r="D20" s="321">
        <v>14</v>
      </c>
      <c r="E20" s="314" t="s">
        <v>852</v>
      </c>
      <c r="F20" s="549" t="s">
        <v>128</v>
      </c>
      <c r="G20" s="314" t="s">
        <v>818</v>
      </c>
      <c r="H20" s="322" t="s">
        <v>54</v>
      </c>
      <c r="I20" s="322" t="s">
        <v>86</v>
      </c>
      <c r="J20" s="322" t="s">
        <v>55</v>
      </c>
      <c r="K20" s="553" t="s">
        <v>207</v>
      </c>
      <c r="L20" s="314" t="s">
        <v>823</v>
      </c>
      <c r="M20" s="314" t="s">
        <v>824</v>
      </c>
      <c r="N20" s="549" t="s">
        <v>652</v>
      </c>
      <c r="O20" s="553" t="s">
        <v>350</v>
      </c>
      <c r="P20" s="318" t="s">
        <v>825</v>
      </c>
    </row>
    <row r="21" spans="1:16" s="313" customFormat="1" ht="82.5" customHeight="1" thickBot="1" x14ac:dyDescent="0.25">
      <c r="A21" s="558"/>
      <c r="B21" s="560"/>
      <c r="C21" s="560"/>
      <c r="D21" s="326">
        <v>15</v>
      </c>
      <c r="E21" s="327" t="s">
        <v>853</v>
      </c>
      <c r="F21" s="561"/>
      <c r="G21" s="327" t="s">
        <v>854</v>
      </c>
      <c r="H21" s="328" t="s">
        <v>181</v>
      </c>
      <c r="I21" s="329" t="s">
        <v>86</v>
      </c>
      <c r="J21" s="328" t="s">
        <v>55</v>
      </c>
      <c r="K21" s="556"/>
      <c r="L21" s="327" t="s">
        <v>855</v>
      </c>
      <c r="M21" s="327" t="s">
        <v>856</v>
      </c>
      <c r="N21" s="561"/>
      <c r="O21" s="556"/>
      <c r="P21" s="330" t="s">
        <v>857</v>
      </c>
    </row>
    <row r="22" spans="1:16" s="313" customFormat="1" ht="14.25" x14ac:dyDescent="0.2"/>
  </sheetData>
  <mergeCells count="65">
    <mergeCell ref="O20:O21"/>
    <mergeCell ref="A20:A21"/>
    <mergeCell ref="B20:B21"/>
    <mergeCell ref="C20:C21"/>
    <mergeCell ref="F20:F21"/>
    <mergeCell ref="K20:K21"/>
    <mergeCell ref="N20:N21"/>
    <mergeCell ref="K16:K17"/>
    <mergeCell ref="N16:N17"/>
    <mergeCell ref="O16:O17"/>
    <mergeCell ref="A18:A19"/>
    <mergeCell ref="B18:B19"/>
    <mergeCell ref="C18:C19"/>
    <mergeCell ref="F18:F19"/>
    <mergeCell ref="K18:K19"/>
    <mergeCell ref="N18:N19"/>
    <mergeCell ref="O18:O19"/>
    <mergeCell ref="N12:N15"/>
    <mergeCell ref="O12:O15"/>
    <mergeCell ref="P12:P14"/>
    <mergeCell ref="A16:A17"/>
    <mergeCell ref="B16:B17"/>
    <mergeCell ref="C16:C17"/>
    <mergeCell ref="F16:F17"/>
    <mergeCell ref="H16:H17"/>
    <mergeCell ref="I16:I17"/>
    <mergeCell ref="J16:J17"/>
    <mergeCell ref="H12:H15"/>
    <mergeCell ref="I12:I15"/>
    <mergeCell ref="J12:J15"/>
    <mergeCell ref="K12:K15"/>
    <mergeCell ref="L12:L14"/>
    <mergeCell ref="M12:M14"/>
    <mergeCell ref="A12:A15"/>
    <mergeCell ref="B12:B15"/>
    <mergeCell ref="C12:C15"/>
    <mergeCell ref="D12:D14"/>
    <mergeCell ref="E12:E14"/>
    <mergeCell ref="F12:F15"/>
    <mergeCell ref="P4:P6"/>
    <mergeCell ref="A7:A11"/>
    <mergeCell ref="B7:B11"/>
    <mergeCell ref="C7:C11"/>
    <mergeCell ref="F7:F11"/>
    <mergeCell ref="I8:I11"/>
    <mergeCell ref="J8:J11"/>
    <mergeCell ref="K8:K11"/>
    <mergeCell ref="N8:N11"/>
    <mergeCell ref="O8:O11"/>
    <mergeCell ref="I4:I6"/>
    <mergeCell ref="J4:J6"/>
    <mergeCell ref="K4:K6"/>
    <mergeCell ref="L4:L6"/>
    <mergeCell ref="M4:M6"/>
    <mergeCell ref="O4:O6"/>
    <mergeCell ref="A1:P1"/>
    <mergeCell ref="A2:C2"/>
    <mergeCell ref="A3:A6"/>
    <mergeCell ref="B3:B6"/>
    <mergeCell ref="C3:C6"/>
    <mergeCell ref="F3:F6"/>
    <mergeCell ref="N3:N7"/>
    <mergeCell ref="D4:D6"/>
    <mergeCell ref="E4:E6"/>
    <mergeCell ref="H4:H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5"/>
  <sheetViews>
    <sheetView topLeftCell="B5" zoomScale="90" zoomScaleNormal="90" workbookViewId="0">
      <selection activeCell="Q11" sqref="Q11"/>
    </sheetView>
  </sheetViews>
  <sheetFormatPr baseColWidth="10" defaultRowHeight="15" x14ac:dyDescent="0.25"/>
  <sheetData>
    <row r="1" spans="1:20" ht="18.75" x14ac:dyDescent="0.25">
      <c r="A1" s="562" t="s">
        <v>173</v>
      </c>
      <c r="B1" s="563"/>
      <c r="C1" s="563"/>
      <c r="D1" s="563"/>
      <c r="E1" s="563"/>
      <c r="F1" s="563"/>
      <c r="G1" s="563"/>
      <c r="H1" s="563"/>
      <c r="I1" s="563"/>
      <c r="J1" s="563"/>
      <c r="K1" s="563"/>
      <c r="L1" s="563"/>
      <c r="M1" s="563"/>
      <c r="N1" s="563"/>
      <c r="O1" s="563"/>
      <c r="P1" s="563"/>
      <c r="Q1" s="563"/>
      <c r="R1" s="563"/>
      <c r="S1" s="563"/>
      <c r="T1" s="563"/>
    </row>
    <row r="2" spans="1:20" ht="63" x14ac:dyDescent="0.25">
      <c r="A2" s="564" t="s">
        <v>34</v>
      </c>
      <c r="B2" s="565"/>
      <c r="C2" s="97" t="s">
        <v>76</v>
      </c>
      <c r="D2" s="97" t="s">
        <v>36</v>
      </c>
      <c r="E2" s="98" t="s">
        <v>77</v>
      </c>
      <c r="F2" s="97" t="s">
        <v>38</v>
      </c>
      <c r="G2" s="98" t="s">
        <v>39</v>
      </c>
      <c r="H2" s="98" t="s">
        <v>78</v>
      </c>
      <c r="I2" s="98" t="s">
        <v>41</v>
      </c>
      <c r="J2" s="98" t="s">
        <v>42</v>
      </c>
      <c r="K2" s="97" t="s">
        <v>43</v>
      </c>
      <c r="L2" s="97" t="s">
        <v>44</v>
      </c>
      <c r="M2" s="98" t="s">
        <v>45</v>
      </c>
      <c r="N2" s="98" t="s">
        <v>46</v>
      </c>
      <c r="O2" s="99" t="s">
        <v>47</v>
      </c>
      <c r="P2" s="100" t="s">
        <v>48</v>
      </c>
      <c r="Q2" s="100" t="s">
        <v>174</v>
      </c>
      <c r="R2" s="101" t="s">
        <v>147</v>
      </c>
      <c r="S2" s="97" t="s">
        <v>175</v>
      </c>
      <c r="T2" s="97" t="s">
        <v>176</v>
      </c>
    </row>
    <row r="3" spans="1:20" ht="285" x14ac:dyDescent="0.25">
      <c r="A3" s="566" t="s">
        <v>177</v>
      </c>
      <c r="B3" s="29" t="s">
        <v>178</v>
      </c>
      <c r="C3" s="5">
        <v>1</v>
      </c>
      <c r="D3" s="102" t="s">
        <v>179</v>
      </c>
      <c r="E3" s="522" t="s">
        <v>128</v>
      </c>
      <c r="F3" s="5" t="s">
        <v>180</v>
      </c>
      <c r="G3" s="29" t="s">
        <v>181</v>
      </c>
      <c r="H3" s="29" t="s">
        <v>65</v>
      </c>
      <c r="I3" s="29" t="s">
        <v>182</v>
      </c>
      <c r="J3" s="29" t="s">
        <v>143</v>
      </c>
      <c r="K3" s="5" t="s">
        <v>183</v>
      </c>
      <c r="L3" s="5" t="s">
        <v>858</v>
      </c>
      <c r="M3" s="566" t="s">
        <v>185</v>
      </c>
      <c r="N3" s="29" t="s">
        <v>186</v>
      </c>
      <c r="O3" s="5" t="s">
        <v>859</v>
      </c>
      <c r="P3" s="33">
        <v>1</v>
      </c>
      <c r="Q3" s="77" t="s">
        <v>860</v>
      </c>
      <c r="R3" s="103" t="s">
        <v>188</v>
      </c>
      <c r="S3" s="104" t="s">
        <v>861</v>
      </c>
      <c r="T3" s="32"/>
    </row>
    <row r="4" spans="1:20" ht="315" x14ac:dyDescent="0.25">
      <c r="A4" s="567"/>
      <c r="B4" s="29" t="s">
        <v>189</v>
      </c>
      <c r="C4" s="5">
        <v>2</v>
      </c>
      <c r="D4" s="102" t="s">
        <v>862</v>
      </c>
      <c r="E4" s="522"/>
      <c r="F4" s="5" t="s">
        <v>190</v>
      </c>
      <c r="G4" s="29" t="s">
        <v>191</v>
      </c>
      <c r="H4" s="29" t="s">
        <v>192</v>
      </c>
      <c r="I4" s="29" t="s">
        <v>55</v>
      </c>
      <c r="J4" s="29" t="s">
        <v>143</v>
      </c>
      <c r="K4" s="5" t="s">
        <v>193</v>
      </c>
      <c r="L4" s="5" t="s">
        <v>194</v>
      </c>
      <c r="M4" s="567"/>
      <c r="N4" s="29" t="s">
        <v>195</v>
      </c>
      <c r="O4" s="5" t="s">
        <v>196</v>
      </c>
      <c r="P4" s="33">
        <v>0.1</v>
      </c>
      <c r="Q4" s="77" t="s">
        <v>863</v>
      </c>
      <c r="R4" s="103" t="s">
        <v>197</v>
      </c>
      <c r="S4" s="104" t="s">
        <v>864</v>
      </c>
      <c r="T4" s="32"/>
    </row>
    <row r="5" spans="1:20" ht="285" x14ac:dyDescent="0.25">
      <c r="A5" s="568"/>
      <c r="B5" s="29" t="s">
        <v>198</v>
      </c>
      <c r="C5" s="5">
        <v>3</v>
      </c>
      <c r="D5" s="102" t="s">
        <v>199</v>
      </c>
      <c r="E5" s="522"/>
      <c r="F5" s="5" t="s">
        <v>180</v>
      </c>
      <c r="G5" s="29" t="s">
        <v>191</v>
      </c>
      <c r="H5" s="29" t="s">
        <v>192</v>
      </c>
      <c r="I5" s="29" t="s">
        <v>55</v>
      </c>
      <c r="J5" s="29" t="s">
        <v>143</v>
      </c>
      <c r="K5" s="5" t="s">
        <v>183</v>
      </c>
      <c r="L5" s="5" t="s">
        <v>184</v>
      </c>
      <c r="M5" s="568"/>
      <c r="N5" s="29" t="s">
        <v>195</v>
      </c>
      <c r="O5" s="5" t="s">
        <v>187</v>
      </c>
      <c r="P5" s="33">
        <v>1</v>
      </c>
      <c r="Q5" s="106" t="s">
        <v>200</v>
      </c>
      <c r="R5" s="103" t="s">
        <v>201</v>
      </c>
      <c r="S5" s="104" t="s">
        <v>865</v>
      </c>
      <c r="T5" s="32"/>
    </row>
  </sheetData>
  <mergeCells count="5">
    <mergeCell ref="A1:T1"/>
    <mergeCell ref="A2:B2"/>
    <mergeCell ref="A3:A5"/>
    <mergeCell ref="E3:E5"/>
    <mergeCell ref="M3:M5"/>
  </mergeCells>
  <hyperlinks>
    <hyperlink ref="R4" r:id="rId1" xr:uid="{00000000-0004-0000-0700-000000000000}"/>
    <hyperlink ref="R5" r:id="rId2" xr:uid="{00000000-0004-0000-0700-000001000000}"/>
    <hyperlink ref="R3" r:id="rId3" xr:uid="{00000000-0004-0000-0700-000002000000}"/>
  </hyperlinks>
  <pageMargins left="0.7" right="0.7" top="0.75" bottom="0.75" header="0.3" footer="0.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
  <sheetViews>
    <sheetView topLeftCell="A5" zoomScale="80" zoomScaleNormal="80" workbookViewId="0">
      <selection activeCell="P5" sqref="P5"/>
    </sheetView>
  </sheetViews>
  <sheetFormatPr baseColWidth="10" defaultRowHeight="15" x14ac:dyDescent="0.25"/>
  <sheetData>
    <row r="1" spans="1:19" ht="19.5" thickBot="1" x14ac:dyDescent="0.3">
      <c r="A1" s="571" t="s">
        <v>202</v>
      </c>
      <c r="B1" s="572"/>
      <c r="C1" s="572"/>
      <c r="D1" s="572"/>
      <c r="E1" s="572"/>
      <c r="F1" s="572"/>
      <c r="G1" s="572"/>
      <c r="H1" s="572"/>
      <c r="I1" s="572"/>
      <c r="J1" s="572"/>
      <c r="K1" s="572"/>
      <c r="L1" s="572"/>
      <c r="M1" s="572"/>
      <c r="N1" s="572"/>
      <c r="O1" s="572"/>
      <c r="P1" s="572"/>
      <c r="Q1" s="572"/>
      <c r="R1" s="572"/>
      <c r="S1" s="573"/>
    </row>
    <row r="2" spans="1:19" ht="58.5" thickBot="1" x14ac:dyDescent="0.3">
      <c r="A2" s="574" t="s">
        <v>34</v>
      </c>
      <c r="B2" s="575"/>
      <c r="C2" s="107" t="s">
        <v>76</v>
      </c>
      <c r="D2" s="107" t="s">
        <v>36</v>
      </c>
      <c r="E2" s="108" t="s">
        <v>37</v>
      </c>
      <c r="F2" s="107" t="s">
        <v>38</v>
      </c>
      <c r="G2" s="108" t="s">
        <v>39</v>
      </c>
      <c r="H2" s="108" t="s">
        <v>40</v>
      </c>
      <c r="I2" s="108" t="s">
        <v>41</v>
      </c>
      <c r="J2" s="108" t="s">
        <v>42</v>
      </c>
      <c r="K2" s="107" t="s">
        <v>43</v>
      </c>
      <c r="L2" s="107" t="s">
        <v>44</v>
      </c>
      <c r="M2" s="108" t="s">
        <v>45</v>
      </c>
      <c r="N2" s="108" t="s">
        <v>46</v>
      </c>
      <c r="O2" s="109" t="s">
        <v>47</v>
      </c>
      <c r="P2" s="576" t="s">
        <v>203</v>
      </c>
      <c r="Q2" s="576"/>
      <c r="R2" s="576"/>
      <c r="S2" s="577"/>
    </row>
    <row r="3" spans="1:19" ht="180" x14ac:dyDescent="0.25">
      <c r="A3" s="578" t="s">
        <v>204</v>
      </c>
      <c r="B3" s="579"/>
      <c r="C3" s="378">
        <v>1</v>
      </c>
      <c r="D3" s="582" t="s">
        <v>866</v>
      </c>
      <c r="E3" s="584" t="s">
        <v>128</v>
      </c>
      <c r="F3" s="110" t="s">
        <v>867</v>
      </c>
      <c r="G3" s="587" t="s">
        <v>181</v>
      </c>
      <c r="H3" s="587" t="s">
        <v>205</v>
      </c>
      <c r="I3" s="587" t="s">
        <v>206</v>
      </c>
      <c r="J3" s="587" t="s">
        <v>207</v>
      </c>
      <c r="K3" s="593" t="s">
        <v>869</v>
      </c>
      <c r="L3" s="593" t="s">
        <v>870</v>
      </c>
      <c r="M3" s="587" t="s">
        <v>208</v>
      </c>
      <c r="N3" s="587" t="s">
        <v>209</v>
      </c>
      <c r="O3" s="569" t="s">
        <v>871</v>
      </c>
      <c r="P3" s="588" t="s">
        <v>872</v>
      </c>
      <c r="Q3" s="589" t="s">
        <v>210</v>
      </c>
      <c r="R3" s="589"/>
      <c r="S3" s="590"/>
    </row>
    <row r="4" spans="1:19" ht="150" x14ac:dyDescent="0.25">
      <c r="A4" s="578"/>
      <c r="B4" s="579"/>
      <c r="C4" s="379"/>
      <c r="D4" s="583"/>
      <c r="E4" s="585"/>
      <c r="F4" s="5" t="s">
        <v>868</v>
      </c>
      <c r="G4" s="426"/>
      <c r="H4" s="426"/>
      <c r="I4" s="426"/>
      <c r="J4" s="426"/>
      <c r="K4" s="434"/>
      <c r="L4" s="434"/>
      <c r="M4" s="425"/>
      <c r="N4" s="425"/>
      <c r="O4" s="570"/>
      <c r="P4" s="379"/>
      <c r="Q4" s="591"/>
      <c r="R4" s="591"/>
      <c r="S4" s="592"/>
    </row>
    <row r="5" spans="1:19" ht="409.5" customHeight="1" thickBot="1" x14ac:dyDescent="0.3">
      <c r="A5" s="580"/>
      <c r="B5" s="581"/>
      <c r="C5" s="111">
        <v>2</v>
      </c>
      <c r="D5" s="112" t="s">
        <v>873</v>
      </c>
      <c r="E5" s="586"/>
      <c r="F5" s="113" t="s">
        <v>854</v>
      </c>
      <c r="G5" s="114" t="s">
        <v>181</v>
      </c>
      <c r="H5" s="114" t="s">
        <v>108</v>
      </c>
      <c r="I5" s="114" t="s">
        <v>55</v>
      </c>
      <c r="J5" s="114" t="s">
        <v>207</v>
      </c>
      <c r="K5" s="113" t="s">
        <v>874</v>
      </c>
      <c r="L5" s="113" t="s">
        <v>875</v>
      </c>
      <c r="M5" s="594"/>
      <c r="N5" s="594"/>
      <c r="O5" s="115" t="s">
        <v>876</v>
      </c>
      <c r="P5" s="111" t="s">
        <v>877</v>
      </c>
      <c r="Q5" s="116" t="s">
        <v>211</v>
      </c>
      <c r="R5" s="116" t="s">
        <v>212</v>
      </c>
      <c r="S5" s="117" t="s">
        <v>213</v>
      </c>
    </row>
  </sheetData>
  <mergeCells count="18">
    <mergeCell ref="M3:M5"/>
    <mergeCell ref="N3:N5"/>
    <mergeCell ref="O3:O4"/>
    <mergeCell ref="A1:S1"/>
    <mergeCell ref="A2:B2"/>
    <mergeCell ref="P2:S2"/>
    <mergeCell ref="A3:B5"/>
    <mergeCell ref="C3:C4"/>
    <mergeCell ref="D3:D4"/>
    <mergeCell ref="E3:E5"/>
    <mergeCell ref="G3:G4"/>
    <mergeCell ref="H3:H4"/>
    <mergeCell ref="I3:I4"/>
    <mergeCell ref="P3:P4"/>
    <mergeCell ref="Q3:S4"/>
    <mergeCell ref="J3:J4"/>
    <mergeCell ref="K3:K4"/>
    <mergeCell ref="L3:L4"/>
  </mergeCells>
  <hyperlinks>
    <hyperlink ref="Q5" r:id="rId1" xr:uid="{00000000-0004-0000-0800-000000000000}"/>
    <hyperlink ref="R5" r:id="rId2" xr:uid="{00000000-0004-0000-0800-000001000000}"/>
    <hyperlink ref="S5" r:id="rId3" xr:uid="{00000000-0004-0000-08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EVIDENCIAS RIESGOS CORRUP I SEM</vt:lpstr>
      <vt:lpstr>Dir Actos Adm y Personeria </vt:lpstr>
      <vt:lpstr>SECRETARIA JURIDICA 2025</vt:lpstr>
      <vt:lpstr>SECRETARIA GENERAL 2025</vt:lpstr>
      <vt:lpstr>SECRETARIA DE PLANEACION 2025</vt:lpstr>
      <vt:lpstr>SECRETARIA DE HACIENDA</vt:lpstr>
      <vt:lpstr>SECRETARIA DE INTERIOR 2025</vt:lpstr>
      <vt:lpstr>SECRETARIA DE VICTIMAS 2025</vt:lpstr>
      <vt:lpstr>SECRETARIA SERVI PUBLICOS 2025</vt:lpstr>
      <vt:lpstr>SECRETARIA INFRAESTRUCTURA 2025</vt:lpstr>
      <vt:lpstr>SECRETARIA DE MOVILIDAD 2025</vt:lpstr>
      <vt:lpstr>SECRETARIA DE AGRICULTURA 2025 </vt:lpstr>
      <vt:lpstr>SECRETARIA DE MINAS 2025</vt:lpstr>
      <vt:lpstr>SECRETARIA DE LA MUJER 2025</vt:lpstr>
      <vt:lpstr>SECRETARIA DE SALUD 2025</vt:lpstr>
      <vt:lpstr>SECRETARIA DE EDUCACION 2025 </vt:lpstr>
      <vt:lpstr>SECRETARIA DE IGUALDAD 2025</vt:lpstr>
      <vt:lpstr>SECRETARIA DE SEGURIDAD 2025</vt:lpstr>
      <vt:lpstr>SEC DESARROLLO ECONOMICO 2025</vt:lpstr>
      <vt:lpstr>SECRETARIA DE LAS TIC 2025</vt:lpstr>
      <vt:lpstr>SECRETARIA PRIVADA 2025</vt:lpstr>
      <vt:lpstr>OFIC DE GESTION DE RIESGO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DIRECCIÓN CONTRATACIÓN</dc:creator>
  <cp:keywords/>
  <dc:description/>
  <cp:lastModifiedBy>Anibal Millan Gandara</cp:lastModifiedBy>
  <cp:revision/>
  <dcterms:created xsi:type="dcterms:W3CDTF">2024-08-24T02:17:33Z</dcterms:created>
  <dcterms:modified xsi:type="dcterms:W3CDTF">2025-01-30T14:41:00Z</dcterms:modified>
  <cp:category/>
  <cp:contentStatus/>
</cp:coreProperties>
</file>